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3"/>
  </bookViews>
  <sheets>
    <sheet name="Доходы 24-25" sheetId="1" r:id="rId1"/>
    <sheet name="ведомст №2" sheetId="2" r:id="rId2"/>
    <sheet name="распред №3" sheetId="3" r:id="rId3"/>
    <sheet name="распред №4" sheetId="4" r:id="rId4"/>
    <sheet name="Источники" sheetId="5" r:id="rId5"/>
  </sheets>
  <definedNames>
    <definedName name="_xlnm.Print_Area" localSheetId="3">'распред №4'!$A$1:$F$38</definedName>
  </definedNames>
  <calcPr fullCalcOnLoad="1"/>
</workbook>
</file>

<file path=xl/sharedStrings.xml><?xml version="1.0" encoding="utf-8"?>
<sst xmlns="http://schemas.openxmlformats.org/spreadsheetml/2006/main" count="1611" uniqueCount="442">
  <si>
    <t>Наименование статей</t>
  </si>
  <si>
    <t>Код ГРБС</t>
  </si>
  <si>
    <t>Код раздела и подраздела</t>
  </si>
  <si>
    <t>Код целевой статьи</t>
  </si>
  <si>
    <t>Муниципальный Совет МО  УРИЦК</t>
  </si>
  <si>
    <t>944</t>
  </si>
  <si>
    <t>1.1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</si>
  <si>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</si>
  <si>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</si>
  <si>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1.1.1</t>
  </si>
  <si>
    <t>1.1.1.1</t>
  </si>
  <si>
    <t>1.2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</si>
  <si>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</si>
  <si>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</si>
  <si>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</t>
  </si>
  <si>
    <t>1.2.1.1</t>
  </si>
  <si>
    <t>1.2.2</t>
  </si>
  <si>
    <t>940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</si>
  <si>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</si>
  <si>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</si>
  <si>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 фонды</t>
  </si>
  <si>
    <t>0111</t>
  </si>
  <si>
    <t>Резервные средства</t>
  </si>
  <si>
    <t>870</t>
  </si>
  <si>
    <t>Другие общегосударственные вопросы</t>
  </si>
  <si>
    <t>0113</t>
  </si>
  <si>
    <t>НАЦИОНАЛЬНАЯ БЕЗОПАСНОСТЬ И ПРАВООХРАНИТЕЛЬНАЯ  ДЕЯТЕЛЬНОСТЬ</t>
  </si>
  <si>
    <t>0300</t>
  </si>
  <si>
    <t>НАЦИОНАЛЬНАЯ ЭКОНОМИКА</t>
  </si>
  <si>
    <t>0400</t>
  </si>
  <si>
    <t>Общеэкономические вопросы</t>
  </si>
  <si>
    <t>0401</t>
  </si>
  <si>
    <t>ЖИЛИЩНО-КОММУНАЛЬНОЕ ХОЗЯЙСТВО</t>
  </si>
  <si>
    <t>0500</t>
  </si>
  <si>
    <t>0503</t>
  </si>
  <si>
    <t>ОБРАЗОВАНИЕ</t>
  </si>
  <si>
    <t>0700</t>
  </si>
  <si>
    <t xml:space="preserve">КУЛЬТУРА, КИНЕМАТОГРАФИЯ </t>
  </si>
  <si>
    <t>0800</t>
  </si>
  <si>
    <t>Культура</t>
  </si>
  <si>
    <t>0801</t>
  </si>
  <si>
    <t>СОЦИАЛЬНАЯ ПОЛИТИКА</t>
  </si>
  <si>
    <t>1000</t>
  </si>
  <si>
    <t>Охрана семьи и детства</t>
  </si>
  <si>
    <t>1004</t>
  </si>
  <si>
    <t xml:space="preserve"> ФИЗИЧЕСКАЯ КУЛЬТУРА И СПОРТ</t>
  </si>
  <si>
    <t>1100</t>
  </si>
  <si>
    <t>Массовый спорт</t>
  </si>
  <si>
    <t>1102</t>
  </si>
  <si>
    <t>СРЕДСТВА МАССОВОЙ ИНФОРМАЦИИ</t>
  </si>
  <si>
    <t>1200</t>
  </si>
  <si>
    <t>Периодическая печать и издательства</t>
  </si>
  <si>
    <t>1202</t>
  </si>
  <si>
    <t>ИТОГО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</si>
  <si>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</si>
  <si>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1.2.2.1</t>
  </si>
  <si>
    <t>Общегосударственные вопросы</t>
  </si>
  <si>
    <t>0100</t>
  </si>
  <si>
    <t>I</t>
  </si>
  <si>
    <t>II</t>
  </si>
  <si>
    <t>Местная администрация МО  УРИЦК</t>
  </si>
  <si>
    <t>100</t>
  </si>
  <si>
    <t>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</si>
  <si>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</si>
  <si>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1.1.1.1.1</t>
  </si>
  <si>
    <t>Расходы на выплаты персоналу государственных (муниципальных) органов</t>
  </si>
  <si>
    <t>300</t>
  </si>
  <si>
    <t>240</t>
  </si>
  <si>
    <t>850</t>
  </si>
  <si>
    <t>200</t>
  </si>
  <si>
    <t>800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</si>
  <si>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</si>
  <si>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</si>
  <si>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</si>
  <si>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Социальное обеспечение и иные выплаты населению</t>
  </si>
  <si>
    <t>1.2.1.1.1</t>
  </si>
  <si>
    <t>000</t>
  </si>
  <si>
    <t>Организация и проведение досуговых мероприятий для жителей муниципального образования</t>
  </si>
  <si>
    <t xml:space="preserve">Благоустройство </t>
  </si>
  <si>
    <t>Расходы на исполнение государственного полномочия 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</si>
  <si>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</si>
  <si>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</si>
  <si>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</si>
  <si>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320</t>
  </si>
  <si>
    <t>Социальные выплаты гражданам, кроме публичных нормативных социальных выплат</t>
  </si>
  <si>
    <t>310</t>
  </si>
  <si>
    <t>Публичные нормативные социальные выплаты гражданам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</si>
  <si>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</t>
  </si>
  <si>
    <t>Содержание лиц и обеспечение деятельности лиц, замещающих должности муниципальной службы, а также лиц, замещающих должности, не отнесенные к должностям муниципальной службы, местной администрации  муниципального образования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</si>
  <si>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</si>
  <si>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</t>
  </si>
  <si>
    <t>Закупка товаров, работ и услуг для обеспечения государственных (муниципальных) нужд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</si>
  <si>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</si>
  <si>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0705</t>
  </si>
  <si>
    <t>Профессиональная подготовка, переподготовка и повышение квалификации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</si>
  <si>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депутатов муниципальных советов муниципальных образований, муниципальных служащих</t>
  </si>
  <si>
    <t>Организация и проведение местных и участие в организации и проведении городских праздничных и иных зрелищных мероприятий</t>
  </si>
  <si>
    <t>Учреждение печатного средства массовой информации для опубликования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</si>
  <si>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1.2.3</t>
  </si>
  <si>
    <t>1.2.3.1</t>
  </si>
  <si>
    <t>1.2.3.1.1</t>
  </si>
  <si>
    <t>Резервный фонд местной администрации муниципального образования</t>
  </si>
  <si>
    <t>№                            п/п</t>
  </si>
  <si>
    <t>ОБЩЕГОСУДАРСТВЕННЫЕ  ВОПРОСЫ</t>
  </si>
  <si>
    <t>Озеленение территорий муниципального образования</t>
  </si>
  <si>
    <t>Прочие мероприятия в области благоустройства территории муниципального образования</t>
  </si>
  <si>
    <t>Другие вопросы в области образования</t>
  </si>
  <si>
    <t>0709</t>
  </si>
  <si>
    <t>Проведение работ по военно-патриотическому воспитанию граждан</t>
  </si>
  <si>
    <t>Участие в профилактике терроризма и экстремизма, а также в минимизации и (или) ликвидации последствий их проявлений на территории муниципального образования</t>
  </si>
  <si>
    <t>Участие в реализации мер по профилактике дорожно-транспортного травматизма на территории муниципального образования</t>
  </si>
  <si>
    <t>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МО УРИЦК, социальную и культурную адаптацию мигрантов, профилактику межнациональных (межэтнических) конфликтов</t>
  </si>
  <si>
    <t xml:space="preserve">Пенсионное обеспечение </t>
  </si>
  <si>
    <t>1001</t>
  </si>
  <si>
    <t>Назначение, выплата и перерасчет ежемесячной доплаты за стаж работы в органах местного самоуправления, муниципальных органах муниципальных образований, пенсии за выслугу лет лицам, замещавшим муниципальные должности муниципальной службы в органах местного самоуправления, муниципальных органах муниципальных образований, а также приостановлению, возобновлению, прекращению выплаты доплаты к пенсии в соответствии с законом Санкт-Петербурга</t>
  </si>
  <si>
    <t>Код вида расходов</t>
  </si>
  <si>
    <t>Содержание и обеспечение деятельности лиц, замещающих должности муниципальной службы представительного органа муниципального образования</t>
  </si>
  <si>
    <t>Содержание лиц, замещающих должности, не отнесенные к должностям муниципальной службы представительного органа муниципального образования</t>
  </si>
  <si>
    <t>1.2.4</t>
  </si>
  <si>
    <t>1.2.4.1</t>
  </si>
  <si>
    <t>1.2.4.1.1</t>
  </si>
  <si>
    <t>Формирование архивных фондов органов местного самоуправления</t>
  </si>
  <si>
    <t>4</t>
  </si>
  <si>
    <t>4.1</t>
  </si>
  <si>
    <t>4.1.1</t>
  </si>
  <si>
    <t>4.1.1.1</t>
  </si>
  <si>
    <t>4.1.1.1.1</t>
  </si>
  <si>
    <t>5</t>
  </si>
  <si>
    <t>5.1</t>
  </si>
  <si>
    <t>5.1.1</t>
  </si>
  <si>
    <t>5.1.1.1</t>
  </si>
  <si>
    <t>5.1.1.1.1</t>
  </si>
  <si>
    <t>6</t>
  </si>
  <si>
    <t>6.1</t>
  </si>
  <si>
    <t>6.1.1</t>
  </si>
  <si>
    <t xml:space="preserve">Благоустройство территории муниципального образования </t>
  </si>
  <si>
    <t>6.1.1.1</t>
  </si>
  <si>
    <t>6.1.1.1.1</t>
  </si>
  <si>
    <t>7</t>
  </si>
  <si>
    <t>ОХРАНА ОКРУЖАЮЩЕЙ СРЕДЫ</t>
  </si>
  <si>
    <t>0600</t>
  </si>
  <si>
    <t>7.1</t>
  </si>
  <si>
    <t>Другие вопросы в области охраны окружающей среды</t>
  </si>
  <si>
    <t>0605</t>
  </si>
  <si>
    <t>7.1.1</t>
  </si>
  <si>
    <t>Осуществление экологического просвещения, а также организации экологического  воспитания и формирование экологической культуры в области с твердыми коммунальными отходами</t>
  </si>
  <si>
    <t>7.1.1.1</t>
  </si>
  <si>
    <t>7.1.1.1.1</t>
  </si>
  <si>
    <t>8</t>
  </si>
  <si>
    <t>8.1</t>
  </si>
  <si>
    <t>8.1.1</t>
  </si>
  <si>
    <t>8.1.1.1</t>
  </si>
  <si>
    <t>8.1.1.1.1</t>
  </si>
  <si>
    <t>9</t>
  </si>
  <si>
    <t>9.1.1</t>
  </si>
  <si>
    <t>9.1.1.1</t>
  </si>
  <si>
    <t>9.1.1.1.1</t>
  </si>
  <si>
    <t>10</t>
  </si>
  <si>
    <t>10.1</t>
  </si>
  <si>
    <t>10.1.1</t>
  </si>
  <si>
    <t>10.1.1.1</t>
  </si>
  <si>
    <t>10.1.1.1.1</t>
  </si>
  <si>
    <t>11</t>
  </si>
  <si>
    <t>11.1</t>
  </si>
  <si>
    <t>11.1.1</t>
  </si>
  <si>
    <t>11.1.1.1</t>
  </si>
  <si>
    <t>11.1.1.1.1</t>
  </si>
  <si>
    <t>Благоустройство территории муниципального образования</t>
  </si>
  <si>
    <t>9.1</t>
  </si>
  <si>
    <t>Социальное обеспечение населения</t>
  </si>
  <si>
    <t>1003</t>
  </si>
  <si>
    <t>Защита населения и территории от  чрезвычайных ситуаций природного и техногенного характера, пожарная безопасность</t>
  </si>
  <si>
    <t>0310</t>
  </si>
  <si>
    <t>Код</t>
  </si>
  <si>
    <t>Наименование источника доходов</t>
  </si>
  <si>
    <t xml:space="preserve"> главного администратора</t>
  </si>
  <si>
    <t>доходов бюджета</t>
  </si>
  <si>
    <t xml:space="preserve"> 1 00 00000 00 0000 000</t>
  </si>
  <si>
    <t>Налоговые и неналоговые доходы</t>
  </si>
  <si>
    <t xml:space="preserve"> 1 01 00000 00 0000 000</t>
  </si>
  <si>
    <t>Налоги на прибыль, доходы</t>
  </si>
  <si>
    <t>1 01 02000 01 0000 110</t>
  </si>
  <si>
    <t>Налог на доходы физических лиц</t>
  </si>
  <si>
    <t>182</t>
  </si>
  <si>
    <t>1 01 02010 01 0000 110</t>
  </si>
  <si>
    <t>1 13 00000 00 0000 000</t>
  </si>
  <si>
    <t>Доходы от оказания платных услуг и компенсации затрат государства</t>
  </si>
  <si>
    <t>1 13 02000 00 0000 130</t>
  </si>
  <si>
    <t>Доходы от компенсации затрат государства</t>
  </si>
  <si>
    <t>1 13 02993 03 0000 130</t>
  </si>
  <si>
    <t>Прочие доходы от компенсации затрат бюджетов внутригородских муниципальных образований городов федерального значения.</t>
  </si>
  <si>
    <t>1 13 02993 03 0100 130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</si>
  <si>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</si>
  <si>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1 16 00000 00 0000 000</t>
  </si>
  <si>
    <t>Штрафы, санкции, возмещение ущерба</t>
  </si>
  <si>
    <t>1 16 10000 00 0000 140</t>
  </si>
  <si>
    <t>Платежи в целях возмещения причиненного ущерба (убытка)</t>
  </si>
  <si>
    <t>1 16 10120 00 0000 140</t>
  </si>
  <si>
    <t>806</t>
  </si>
  <si>
    <t>1 16 10123 01 0031 140</t>
  </si>
  <si>
    <t>807</t>
  </si>
  <si>
    <t>824</t>
  </si>
  <si>
    <t>853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</si>
  <si>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</si>
  <si>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</si>
  <si>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</si>
  <si>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</si>
  <si>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</si>
  <si>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</si>
  <si>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2 02 15001 00 0000 150</t>
  </si>
  <si>
    <t>Дотации на выравнивание бюджетной обеспеченности</t>
  </si>
  <si>
    <t>2 02 15001 03 0000 150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</si>
  <si>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</si>
  <si>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2 02 30000 00  0000 150</t>
  </si>
  <si>
    <t xml:space="preserve">Субвенции бюджетам бюджетной системы Российской Федерации </t>
  </si>
  <si>
    <t>2 02 30024 00 0000 150</t>
  </si>
  <si>
    <t xml:space="preserve">Субвенции местным бюджетам на выполнение передаваемых полномочий субъектов Российской Федерации </t>
  </si>
  <si>
    <t>2 02 30024 03 0000 150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</si>
  <si>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</si>
  <si>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2 02 30024 03 0100 150</t>
  </si>
  <si>
    <t>Субвенции бюджетам внутригородских муниципальных образований Санкт-Петербурга на выполнение отдельных  государственных  полномочий Санкт-Петербурга по организации и осуществлению деятельности по опеке и попечительству</t>
  </si>
  <si>
    <t>2 02 30024 03 0200 150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</si>
  <si>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</si>
  <si>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2 02 30027 00 0000 150</t>
  </si>
  <si>
    <t>2 02 30027 03 0000 150</t>
  </si>
  <si>
    <t>2 02 30027 03 0100 150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</si>
  <si>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</si>
  <si>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2 02 30027 03 0200 150</t>
  </si>
  <si>
    <t>Субвенции бюджетам внутригородских муниципальных образований Санкт-Петербурга  на вознаграждение, причитающееся приемному родителю</t>
  </si>
  <si>
    <t>2 08 00000 00 0000 000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</si>
  <si>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</si>
  <si>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2 08 03000 03 0000 150</t>
  </si>
  <si>
    <t>Перечисления из бюджетов внутригородских муниципальных образований городов федерального значения (в бюджеты внутригородских муниципальных образований городов федерального значения)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</si>
  <si>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</t>
  </si>
  <si>
    <t>2.1</t>
  </si>
  <si>
    <t>2.1.1</t>
  </si>
  <si>
    <t>2.1.1.1</t>
  </si>
  <si>
    <t>2.1.1.1.1</t>
  </si>
  <si>
    <t>2.1.2</t>
  </si>
  <si>
    <t>2.1.2.1</t>
  </si>
  <si>
    <t>2.1.2.1.1</t>
  </si>
  <si>
    <t>2.1.2.2</t>
  </si>
  <si>
    <t>2.1.2.2.1</t>
  </si>
  <si>
    <t>2.1.2.3</t>
  </si>
  <si>
    <t>2.1.2.3.1</t>
  </si>
  <si>
    <t>2.1.3</t>
  </si>
  <si>
    <t>2.1.3.1</t>
  </si>
  <si>
    <t>2.1.3.1.1</t>
  </si>
  <si>
    <t>2.1.3.2</t>
  </si>
  <si>
    <t>Дорожное хозяйство(дорожные фонды)</t>
  </si>
  <si>
    <t>0409</t>
  </si>
  <si>
    <t>0,1</t>
  </si>
  <si>
    <t>Содержание главы внутригородского муниципального образования города федерального значения Санкт-Петербурга</t>
  </si>
  <si>
    <t>Содержание главы местной администрации внутригородского муниципального образования города федерального значения Санкт-Петербурга</t>
  </si>
  <si>
    <t>Содержание главы внутригородского муниципального образования города федерального значения  Санкт-Петербурга</t>
  </si>
  <si>
    <t>2.1.3.2.1</t>
  </si>
  <si>
    <t>2.2</t>
  </si>
  <si>
    <t>2.2.1</t>
  </si>
  <si>
    <t>2.2.1.1</t>
  </si>
  <si>
    <t>2.2.1.1.1</t>
  </si>
  <si>
    <t>2.3</t>
  </si>
  <si>
    <t>2.3.1</t>
  </si>
  <si>
    <t>2.3.1.1</t>
  </si>
  <si>
    <t>2.3.1.1.1</t>
  </si>
  <si>
    <t>2.3.2</t>
  </si>
  <si>
    <t>2.3.2.1</t>
  </si>
  <si>
    <t>2.3.2.1.1</t>
  </si>
  <si>
    <t>3</t>
  </si>
  <si>
    <t>3.1</t>
  </si>
  <si>
    <t>3.1.1</t>
  </si>
  <si>
    <t>3.1.1.1</t>
  </si>
  <si>
    <t>3.1.1.1.1</t>
  </si>
  <si>
    <t>3.1.2</t>
  </si>
  <si>
    <t>3.1.2.1</t>
  </si>
  <si>
    <t>3.1.2.1.1</t>
  </si>
  <si>
    <t>4.2</t>
  </si>
  <si>
    <t>4.2.1</t>
  </si>
  <si>
    <t>4.2.1.1</t>
  </si>
  <si>
    <t>4.2.1.1.1</t>
  </si>
  <si>
    <t>5.1.2</t>
  </si>
  <si>
    <t>5.1.2.1</t>
  </si>
  <si>
    <t>5.1.2.1.1</t>
  </si>
  <si>
    <t>5.1.3</t>
  </si>
  <si>
    <t>5.1.3.1</t>
  </si>
  <si>
    <t>5.1.3.1.1</t>
  </si>
  <si>
    <t>7.2</t>
  </si>
  <si>
    <t>7.2.1</t>
  </si>
  <si>
    <t>7.2.1.1</t>
  </si>
  <si>
    <t>7.2.1.1.1</t>
  </si>
  <si>
    <t>7.2.2</t>
  </si>
  <si>
    <t>7.2.2.1</t>
  </si>
  <si>
    <t>7.2.2.1.1</t>
  </si>
  <si>
    <t>7.2.3</t>
  </si>
  <si>
    <t>7.2.3.1</t>
  </si>
  <si>
    <t>7.2.3.1.1</t>
  </si>
  <si>
    <t>7.2.4</t>
  </si>
  <si>
    <t>7.2.4.1</t>
  </si>
  <si>
    <t>7.2.4.1.1</t>
  </si>
  <si>
    <t>7.2.5</t>
  </si>
  <si>
    <t>7.2.5.1</t>
  </si>
  <si>
    <t>7.2.5.1.1</t>
  </si>
  <si>
    <t>8.1.2</t>
  </si>
  <si>
    <t>8.1.2.1</t>
  </si>
  <si>
    <t>8.1.2.1.1</t>
  </si>
  <si>
    <t>9.2</t>
  </si>
  <si>
    <t>9.2.1</t>
  </si>
  <si>
    <t>9.2.1.1</t>
  </si>
  <si>
    <t>9.2.1.1.1</t>
  </si>
  <si>
    <t>9.3</t>
  </si>
  <si>
    <t>9.3.1</t>
  </si>
  <si>
    <t>9.3.1.1</t>
  </si>
  <si>
    <t>9.3.1.1.1</t>
  </si>
  <si>
    <t>9.3.2</t>
  </si>
  <si>
    <t>9.3.2.1</t>
  </si>
  <si>
    <t>9.3.2.1.1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</si>
  <si>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</si>
  <si>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</si>
  <si>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Дорожное хозяйство (дорожные фонды)</t>
  </si>
  <si>
    <t>1.2.2.1.1</t>
  </si>
  <si>
    <t>1.2.1.2</t>
  </si>
  <si>
    <t>1.2.1.2.1</t>
  </si>
  <si>
    <t>1.2.1.3</t>
  </si>
  <si>
    <t>1.2.1.3.1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</si>
  <si>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содействию в информировании населения об угрозе возникновения или о возникновении чрезвычайной ситуации</t>
  </si>
  <si>
    <t>Участие в формах, установленных законодательством Санкт-Петербурга, 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</si>
  <si>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Прочие доходы от компенсации затрат  государства</t>
  </si>
  <si>
    <t>1 13 02990 00 0000 130</t>
  </si>
  <si>
    <t>Доходы бюджета внутригородского Муниципального образования города федерального значения Санкт-Петербурга Муниципального округа УРИЦК на 2023 год и на плановый период 2024 и 2025 годов</t>
  </si>
  <si>
    <t>2 02 20000 00 0000 150</t>
  </si>
  <si>
    <t>Субсидии бюджетам  бюджетной системы Российской Федерации (межбюджетные субсидии)</t>
  </si>
  <si>
    <t>Прочие субсидии</t>
  </si>
  <si>
    <t>Прочие субсидии бюджетам внутригородских муниципальных образований городов федерального значения</t>
  </si>
  <si>
    <t>2 02 29999 03 0000 150</t>
  </si>
  <si>
    <t>2 02 29999 00 0000 150</t>
  </si>
  <si>
    <t>9900010011</t>
  </si>
  <si>
    <t>9900010021</t>
  </si>
  <si>
    <t>9900010023</t>
  </si>
  <si>
    <t>9900020441</t>
  </si>
  <si>
    <t>9900010031</t>
  </si>
  <si>
    <t>9900010032</t>
  </si>
  <si>
    <t>99000G0850</t>
  </si>
  <si>
    <t>99000G0100</t>
  </si>
  <si>
    <t>1100000081</t>
  </si>
  <si>
    <t>1200000091</t>
  </si>
  <si>
    <t>1000000101</t>
  </si>
  <si>
    <t>1500000491</t>
  </si>
  <si>
    <t>1400000131</t>
  </si>
  <si>
    <t>1400000151</t>
  </si>
  <si>
    <t>1400000161</t>
  </si>
  <si>
    <t>0400000471</t>
  </si>
  <si>
    <t>0500000191</t>
  </si>
  <si>
    <t>0600000531</t>
  </si>
  <si>
    <t>0100000521</t>
  </si>
  <si>
    <t>0700000571</t>
  </si>
  <si>
    <t>0800000201</t>
  </si>
  <si>
    <t>0900000561</t>
  </si>
  <si>
    <t>9900060231</t>
  </si>
  <si>
    <t>9900060241</t>
  </si>
  <si>
    <t>99000G0860</t>
  </si>
  <si>
    <t>99000G0870</t>
  </si>
  <si>
    <t>0300000241</t>
  </si>
  <si>
    <t>1300000251</t>
  </si>
  <si>
    <t>На 2023 год</t>
  </si>
  <si>
    <t>На плановый период</t>
  </si>
  <si>
    <t>2024 год</t>
  </si>
  <si>
    <t>2025 год</t>
  </si>
  <si>
    <t>(тыс.руб.)</t>
  </si>
  <si>
    <t>867</t>
  </si>
  <si>
    <r>
      <t>14000S</t>
    </r>
    <r>
      <rPr>
        <b/>
        <sz val="10"/>
        <color indexed="8"/>
        <rFont val="Times New Roman"/>
        <family val="1"/>
      </rPr>
      <t>2500</t>
    </r>
  </si>
  <si>
    <r>
      <t>14000М</t>
    </r>
    <r>
      <rPr>
        <b/>
        <sz val="10"/>
        <color indexed="8"/>
        <rFont val="Times New Roman"/>
        <family val="1"/>
      </rPr>
      <t>2500</t>
    </r>
  </si>
  <si>
    <t>Условно утвержденные расходы</t>
  </si>
  <si>
    <t>9900010022</t>
  </si>
  <si>
    <r>
      <t>14000S</t>
    </r>
    <r>
      <rPr>
        <b/>
        <sz val="10"/>
        <color indexed="8"/>
        <rFont val="Times New Roman"/>
        <family val="1"/>
      </rPr>
      <t>2510</t>
    </r>
  </si>
  <si>
    <r>
      <t>14000М</t>
    </r>
    <r>
      <rPr>
        <b/>
        <sz val="10"/>
        <color indexed="8"/>
        <rFont val="Times New Roman"/>
        <family val="1"/>
      </rPr>
      <t>2510</t>
    </r>
  </si>
  <si>
    <t xml:space="preserve">Расходы на благоустройство территории муниципального образования за счет субсидий из бюджета Санкт-Петербурга </t>
  </si>
  <si>
    <t>Расходы на благоустройство территории муниципального образования ,софинансируемые за счет средств местного бюджета</t>
  </si>
  <si>
    <t xml:space="preserve">Расходы на озеленение территорий муниципального образования за счет субсидий из бюджета Санкт-Петербурга </t>
  </si>
  <si>
    <t>Расходы на озеленение территорий муниципального образования ,софинансируемые за счет средств местного бюджета</t>
  </si>
  <si>
    <t>9900040071</t>
  </si>
  <si>
    <t xml:space="preserve">Расходы на озеленение территории муниципального образования за счет субсидии из бюджета Санкт-Петербурга </t>
  </si>
  <si>
    <t>Расходы на озеленение территории муниципального образования ,софинансируемые за счет средств местного бюджета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</si>
  <si>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</si>
  <si>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денежных взысканий (штрафов)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 2019 году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</si>
  <si>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значения,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 </t>
  </si>
  <si>
    <t>Ведомственная структура расходов бюджета внутригородского Муниципального образования города федерального значения Санкт-Петербурга Муниципального округа УРИЦК на 2023 год и на плановый период 2024 и 2025 годов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</si>
  <si>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</t>
  </si>
  <si>
    <t xml:space="preserve">Распределение бюджетных ассигнований местного бюджета внутригородского Муниципального образования города федерального значения Санкт-Петербурга Муниципального округа УРИЦК на 2023 год и на плановый период 2024 и 2025 годов по разделам, подразделам, целевым статьям и видам расходов классификации расходов </t>
  </si>
  <si>
    <t>Распределение бюджетных ассигнований бюджета внутригородского Муниципального образования города федерального значения Санкт-Петербурга Муниципального округа УРИЦК по разделам, подразделам классификации расходов бюджета на 2023 год и на плановый период 2024 и 2025 годов</t>
  </si>
  <si>
    <t>ИТОГО РАСХОДОВ</t>
  </si>
  <si>
    <t xml:space="preserve">ВСЕГО РАСХОДОВ </t>
  </si>
  <si>
    <t>ВСЕГО РАСХОДОВ</t>
  </si>
  <si>
    <t>5.1.4</t>
  </si>
  <si>
    <t>5.1.4.1</t>
  </si>
  <si>
    <t>5.1.4.1.1</t>
  </si>
  <si>
    <t>5.1.5</t>
  </si>
  <si>
    <t>5.1.5.1</t>
  </si>
  <si>
    <t>5.1.5.1.1</t>
  </si>
  <si>
    <t>5.1.6</t>
  </si>
  <si>
    <t>5.1.6.1</t>
  </si>
  <si>
    <t>5.1.6.1.1</t>
  </si>
  <si>
    <t>5.1.6.2</t>
  </si>
  <si>
    <t>5.1.6.2.1</t>
  </si>
  <si>
    <t>5.1.7</t>
  </si>
  <si>
    <t>5.1.7.1</t>
  </si>
  <si>
    <t>5.1.7.1.1</t>
  </si>
  <si>
    <t>Субвенции бюджетам на содержание ребенка,находящегося под опекой,попечительством,а также  вознаграждение, причитающееся опекуну(попечителю),приемному родителю</t>
  </si>
  <si>
    <t>Субвенции бюджетам внутригородских муниципальных образований городов федерального значения  на содержание ребенка,находящегося под опекой,попечительством,а также  вознаграждение, причитающееся опекуну(попечителю),приемному родителю</t>
  </si>
  <si>
    <t>3.3.2</t>
  </si>
  <si>
    <t>Средства на оплату судебных расходов</t>
  </si>
  <si>
    <t>3.3.2.1</t>
  </si>
  <si>
    <t>3.3.2.1.1</t>
  </si>
  <si>
    <t xml:space="preserve">Исполнение судебных актов
</t>
  </si>
  <si>
    <t>830</t>
  </si>
  <si>
    <t>9900070061</t>
  </si>
  <si>
    <t>9900080181</t>
  </si>
  <si>
    <t>9900040072</t>
  </si>
  <si>
    <t>Исполнено за 1 Кв.2023</t>
  </si>
  <si>
    <t>Исполнено за 1 кв.   2023года</t>
  </si>
  <si>
    <t>Исполнено за 1 кв. 2023г.</t>
  </si>
  <si>
    <t>Исполнено за 1 кв.   2023г.</t>
  </si>
  <si>
    <t>Коды бюджетной классификации</t>
  </si>
  <si>
    <t>Наименование кодов</t>
  </si>
  <si>
    <t xml:space="preserve"> 01 00 0000 00 0000 000</t>
  </si>
  <si>
    <t>Источники внутреннего финансирования дефицитов бюджетов</t>
  </si>
  <si>
    <t xml:space="preserve"> 01 05 0000 00 0000 000</t>
  </si>
  <si>
    <t>Изменение остатков средств на счетах по учету средств бюджетов</t>
  </si>
  <si>
    <t xml:space="preserve"> 01 05 0201 00 0000 510</t>
  </si>
  <si>
    <t>Увеличение прочих остатков денежных средств бюджетов</t>
  </si>
  <si>
    <t xml:space="preserve"> 01 05 0201 03 0000 510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</si>
  <si>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</si>
  <si>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 xml:space="preserve"> 01 05 0201 00 0000 610</t>
  </si>
  <si>
    <t>Уменьшение прочих остатков средств бюджетов</t>
  </si>
  <si>
    <t xml:space="preserve"> 01 05 0201 03 0000 610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</si>
  <si>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</si>
  <si>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 xml:space="preserve">Источники внутреннего финансирования дефицита бюджета                                                                                                                                                  внутригородского Муниципального образования города федерального значения  Санкт-Петербурга                                                                                                                                                Муниципального округа УРИЦК на 2023 год    и на плановый период 2024 и 2025 годов        </t>
  </si>
  <si>
    <t>0,0</t>
  </si>
  <si>
    <t>О Т Ч Е Т</t>
  </si>
  <si>
    <t xml:space="preserve">Приложение 5
к Постановлению Местной администрации внутригородского Муниципального образования
города федерального значения Санкт-Петербурга
Муниципального округа УРИЦК от 11.04.2023г. № 10
 "Об   утверждении   отчета    об    исполнении
местного      бюджета      внутригородского
Муниципального образования города федерального значения Санкт-Петербурга
Муниципального округа УРИЦК за 1 квартал 2023 года"       </t>
  </si>
  <si>
    <t xml:space="preserve">Приложение 4
к Постановлению Местной администрации внутригородского Муниципального образования
города федерального значения Санкт-Петербурга
Муниципального округа УРИЦК от 11.04.2023г. № 10
 "Об   утверждении   отчета    об    исполнении
местного      бюджета      внутригородского
Муниципального образования города федерального значения Санкт-Петербурга
Муниципального округа УРИЦК за 1 квартал 2023 года"       </t>
  </si>
  <si>
    <t xml:space="preserve">Приложение 3
к Постановлению Местной администрации внутригородского Муниципального образования
города федерального значения Санкт-Петербурга
Муниципального округа УРИЦК от 11.04.2023г. № 10
 "Об   утверждении   отчета    об    исполнении
местного      бюджета      внутригородского
Муниципального образования города федерального значения Санкт-Петербурга
Муниципального округа УРИЦК за 1 квартал 2023 года"       </t>
  </si>
  <si>
    <t xml:space="preserve">Приложение 2
к Постановлению Местной администрации внутригородского Муниципального образования
города федерального значения Санкт-Петербурга
Муниципального округа УРИЦК от 11.04.2023г. № 10
 "Об   утверждении   отчета    об    исполнении
местного      бюджета      внутригородского
Муниципального образования города федерального значения Санкт-Петербурга
Муниципального округа УРИЦК за 1 квартал 2023 года"       </t>
  </si>
  <si>
    <t xml:space="preserve">Приложение 1
к Постановлению Местной администрации внутригородского Муниципального образования
города федерального значения Санкт-Петербурга
Муниципального округа УРИЦК от 11.04.2023г. № 10
 "Об   утверждении   отчета    об    исполнении
местного      бюджета      внутригородского
Муниципального образования города федерального значения Санкт-Петербурга
Муниципального округа УРИЦК за 1 квартал 2023 года"   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</si>
</sst>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#,##0.00_р_."/>
    <numFmt numFmtId="183" formatCode="0.000%"/>
    <numFmt numFmtId="184" formatCode="0.0%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2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0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81">
    <xf numFmtId="0" fontId="0" fillId="0" borderId="0" xfId="0" applyFont="1" applyAlignment="1">
      <alignment/>
    </xf>
    <xf numFmtId="0" fontId="0" fillId="0" borderId="0" xfId="0" applyAlignment="1">
      <alignment/>
    </xf>
    <xf numFmtId="0" fontId="59" fillId="0" borderId="0" xfId="0" applyFont="1" applyAlignment="1">
      <alignment wrapText="1"/>
    </xf>
    <xf numFmtId="0" fontId="0" fillId="0" borderId="0" xfId="0" applyAlignment="1">
      <alignment horizontal="center"/>
    </xf>
    <xf numFmtId="49" fontId="5" fillId="0" borderId="10" xfId="61" applyNumberFormat="1" applyFont="1" applyFill="1" applyBorder="1" applyAlignment="1">
      <alignment horizontal="center" vertical="center" wrapText="1"/>
    </xf>
    <xf numFmtId="49" fontId="5" fillId="0" borderId="10" xfId="61" applyNumberFormat="1" applyFont="1" applyFill="1" applyBorder="1" applyAlignment="1">
      <alignment horizontal="center" vertical="center"/>
    </xf>
    <xf numFmtId="49" fontId="4" fillId="0" borderId="10" xfId="61" applyNumberFormat="1" applyFont="1" applyFill="1" applyBorder="1" applyAlignment="1">
      <alignment horizontal="center" vertical="center"/>
    </xf>
    <xf numFmtId="0" fontId="59" fillId="0" borderId="0" xfId="0" applyFont="1" applyAlignment="1">
      <alignment horizontal="center" wrapText="1"/>
    </xf>
    <xf numFmtId="0" fontId="60" fillId="0" borderId="0" xfId="0" applyFont="1" applyAlignment="1">
      <alignment/>
    </xf>
    <xf numFmtId="0" fontId="5" fillId="0" borderId="0" xfId="0" applyFont="1" applyAlignment="1">
      <alignment/>
    </xf>
    <xf numFmtId="0" fontId="60" fillId="0" borderId="10" xfId="0" applyFont="1" applyBorder="1" applyAlignment="1">
      <alignment/>
    </xf>
    <xf numFmtId="0" fontId="60" fillId="0" borderId="0" xfId="0" applyFont="1" applyAlignment="1">
      <alignment horizontal="center"/>
    </xf>
    <xf numFmtId="0" fontId="0" fillId="0" borderId="0" xfId="0" applyFont="1" applyAlignment="1">
      <alignment/>
    </xf>
    <xf numFmtId="49" fontId="4" fillId="33" borderId="10" xfId="61" applyNumberFormat="1" applyFont="1" applyFill="1" applyBorder="1" applyAlignment="1">
      <alignment horizontal="center" vertical="center"/>
    </xf>
    <xf numFmtId="171" fontId="7" fillId="0" borderId="10" xfId="61" applyFont="1" applyFill="1" applyBorder="1" applyAlignment="1">
      <alignment horizontal="center" vertical="center" wrapText="1"/>
    </xf>
    <xf numFmtId="49" fontId="61" fillId="0" borderId="10" xfId="61" applyNumberFormat="1" applyFont="1" applyFill="1" applyBorder="1" applyAlignment="1">
      <alignment horizontal="center" vertical="center" wrapText="1"/>
    </xf>
    <xf numFmtId="49" fontId="7" fillId="0" borderId="10" xfId="61" applyNumberFormat="1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/>
    </xf>
    <xf numFmtId="49" fontId="7" fillId="0" borderId="10" xfId="61" applyNumberFormat="1" applyFont="1" applyFill="1" applyBorder="1" applyAlignment="1">
      <alignment horizontal="left" vertical="center" wrapText="1"/>
    </xf>
    <xf numFmtId="49" fontId="7" fillId="0" borderId="10" xfId="61" applyNumberFormat="1" applyFont="1" applyFill="1" applyBorder="1" applyAlignment="1">
      <alignment horizontal="center" vertical="center"/>
    </xf>
    <xf numFmtId="49" fontId="63" fillId="0" borderId="10" xfId="61" applyNumberFormat="1" applyFont="1" applyFill="1" applyBorder="1" applyAlignment="1">
      <alignment horizontal="center" vertical="center" wrapText="1"/>
    </xf>
    <xf numFmtId="49" fontId="8" fillId="0" borderId="10" xfId="61" applyNumberFormat="1" applyFont="1" applyFill="1" applyBorder="1" applyAlignment="1">
      <alignment horizontal="left" vertical="center" wrapText="1"/>
    </xf>
    <xf numFmtId="49" fontId="8" fillId="0" borderId="10" xfId="61" applyNumberFormat="1" applyFont="1" applyFill="1" applyBorder="1" applyAlignment="1">
      <alignment horizontal="center" vertical="center"/>
    </xf>
    <xf numFmtId="0" fontId="60" fillId="0" borderId="0" xfId="0" applyFont="1" applyAlignment="1">
      <alignment wrapText="1"/>
    </xf>
    <xf numFmtId="0" fontId="64" fillId="0" borderId="10" xfId="0" applyFont="1" applyBorder="1" applyAlignment="1">
      <alignment horizontal="center" vertical="center"/>
    </xf>
    <xf numFmtId="49" fontId="8" fillId="0" borderId="11" xfId="61" applyNumberFormat="1" applyFont="1" applyFill="1" applyBorder="1" applyAlignment="1">
      <alignment horizontal="center" vertical="center"/>
    </xf>
    <xf numFmtId="49" fontId="63" fillId="33" borderId="10" xfId="61" applyNumberFormat="1" applyFont="1" applyFill="1" applyBorder="1" applyAlignment="1">
      <alignment horizontal="center" vertical="center" wrapText="1"/>
    </xf>
    <xf numFmtId="49" fontId="8" fillId="33" borderId="10" xfId="61" applyNumberFormat="1" applyFont="1" applyFill="1" applyBorder="1" applyAlignment="1">
      <alignment horizontal="left" vertical="center" wrapText="1"/>
    </xf>
    <xf numFmtId="49" fontId="8" fillId="33" borderId="10" xfId="61" applyNumberFormat="1" applyFont="1" applyFill="1" applyBorder="1" applyAlignment="1">
      <alignment horizontal="center" vertical="center"/>
    </xf>
    <xf numFmtId="0" fontId="8" fillId="0" borderId="10" xfId="61" applyNumberFormat="1" applyFont="1" applyFill="1" applyBorder="1" applyAlignment="1">
      <alignment horizontal="left" vertical="center" wrapText="1"/>
    </xf>
    <xf numFmtId="0" fontId="60" fillId="0" borderId="10" xfId="61" applyNumberFormat="1" applyFont="1" applyFill="1" applyBorder="1" applyAlignment="1">
      <alignment horizontal="left" vertical="center" wrapText="1"/>
    </xf>
    <xf numFmtId="171" fontId="8" fillId="0" borderId="10" xfId="61" applyFont="1" applyFill="1" applyBorder="1" applyAlignment="1">
      <alignment horizontal="left" vertical="center" wrapText="1"/>
    </xf>
    <xf numFmtId="171" fontId="9" fillId="0" borderId="10" xfId="6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49" fillId="0" borderId="0" xfId="0" applyFont="1" applyAlignment="1">
      <alignment/>
    </xf>
    <xf numFmtId="175" fontId="62" fillId="0" borderId="10" xfId="61" applyNumberFormat="1" applyFont="1" applyFill="1" applyBorder="1" applyAlignment="1">
      <alignment horizontal="center" vertical="center"/>
    </xf>
    <xf numFmtId="0" fontId="7" fillId="0" borderId="10" xfId="61" applyNumberFormat="1" applyFont="1" applyFill="1" applyBorder="1" applyAlignment="1">
      <alignment horizontal="left" vertical="center" wrapText="1"/>
    </xf>
    <xf numFmtId="0" fontId="60" fillId="0" borderId="10" xfId="0" applyFont="1" applyBorder="1" applyAlignment="1">
      <alignment horizontal="center" vertical="center"/>
    </xf>
    <xf numFmtId="49" fontId="60" fillId="0" borderId="10" xfId="61" applyNumberFormat="1" applyFont="1" applyFill="1" applyBorder="1" applyAlignment="1">
      <alignment horizontal="left" vertical="center" wrapText="1"/>
    </xf>
    <xf numFmtId="49" fontId="60" fillId="0" borderId="10" xfId="61" applyNumberFormat="1" applyFont="1" applyFill="1" applyBorder="1" applyAlignment="1">
      <alignment horizontal="center" vertical="center"/>
    </xf>
    <xf numFmtId="49" fontId="64" fillId="0" borderId="10" xfId="61" applyNumberFormat="1" applyFont="1" applyFill="1" applyBorder="1" applyAlignment="1">
      <alignment horizontal="center" vertical="center"/>
    </xf>
    <xf numFmtId="171" fontId="62" fillId="0" borderId="10" xfId="61" applyFont="1" applyFill="1" applyBorder="1" applyAlignment="1">
      <alignment horizontal="left" vertical="center" wrapText="1"/>
    </xf>
    <xf numFmtId="49" fontId="62" fillId="0" borderId="10" xfId="61" applyNumberFormat="1" applyFont="1" applyFill="1" applyBorder="1" applyAlignment="1">
      <alignment horizontal="center" vertical="center"/>
    </xf>
    <xf numFmtId="49" fontId="65" fillId="0" borderId="10" xfId="61" applyNumberFormat="1" applyFont="1" applyFill="1" applyBorder="1" applyAlignment="1">
      <alignment horizontal="center" vertical="center"/>
    </xf>
    <xf numFmtId="171" fontId="60" fillId="0" borderId="10" xfId="61" applyFont="1" applyFill="1" applyBorder="1" applyAlignment="1">
      <alignment horizontal="left" vertical="center" wrapText="1"/>
    </xf>
    <xf numFmtId="175" fontId="60" fillId="0" borderId="10" xfId="61" applyNumberFormat="1" applyFont="1" applyFill="1" applyBorder="1" applyAlignment="1">
      <alignment horizontal="center" vertical="center"/>
    </xf>
    <xf numFmtId="175" fontId="60" fillId="0" borderId="10" xfId="0" applyNumberFormat="1" applyFont="1" applyBorder="1" applyAlignment="1">
      <alignment horizontal="center" vertical="center"/>
    </xf>
    <xf numFmtId="175" fontId="60" fillId="0" borderId="11" xfId="61" applyNumberFormat="1" applyFont="1" applyFill="1" applyBorder="1" applyAlignment="1">
      <alignment horizontal="center" vertical="center"/>
    </xf>
    <xf numFmtId="175" fontId="62" fillId="33" borderId="10" xfId="61" applyNumberFormat="1" applyFont="1" applyFill="1" applyBorder="1" applyAlignment="1">
      <alignment horizontal="center" vertical="center"/>
    </xf>
    <xf numFmtId="175" fontId="60" fillId="33" borderId="10" xfId="61" applyNumberFormat="1" applyFont="1" applyFill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171" fontId="62" fillId="0" borderId="10" xfId="61" applyFont="1" applyFill="1" applyBorder="1" applyAlignment="1">
      <alignment horizontal="center" vertical="center" wrapText="1"/>
    </xf>
    <xf numFmtId="49" fontId="62" fillId="0" borderId="10" xfId="61" applyNumberFormat="1" applyFont="1" applyFill="1" applyBorder="1" applyAlignment="1">
      <alignment horizontal="center" vertical="center" wrapText="1"/>
    </xf>
    <xf numFmtId="49" fontId="65" fillId="0" borderId="10" xfId="61" applyNumberFormat="1" applyFont="1" applyFill="1" applyBorder="1" applyAlignment="1">
      <alignment horizontal="center" vertical="center" wrapText="1"/>
    </xf>
    <xf numFmtId="174" fontId="62" fillId="33" borderId="10" xfId="0" applyNumberFormat="1" applyFont="1" applyFill="1" applyBorder="1" applyAlignment="1">
      <alignment horizontal="center" vertical="center"/>
    </xf>
    <xf numFmtId="174" fontId="62" fillId="33" borderId="10" xfId="61" applyNumberFormat="1" applyFont="1" applyFill="1" applyBorder="1" applyAlignment="1">
      <alignment horizontal="center" vertical="center"/>
    </xf>
    <xf numFmtId="49" fontId="62" fillId="0" borderId="10" xfId="61" applyNumberFormat="1" applyFont="1" applyFill="1" applyBorder="1" applyAlignment="1">
      <alignment horizontal="left" vertical="center" wrapText="1"/>
    </xf>
    <xf numFmtId="174" fontId="60" fillId="33" borderId="10" xfId="61" applyNumberFormat="1" applyFont="1" applyFill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/>
    </xf>
    <xf numFmtId="174" fontId="60" fillId="33" borderId="10" xfId="0" applyNumberFormat="1" applyFont="1" applyFill="1" applyBorder="1" applyAlignment="1">
      <alignment horizontal="center" vertical="center"/>
    </xf>
    <xf numFmtId="49" fontId="60" fillId="0" borderId="11" xfId="61" applyNumberFormat="1" applyFont="1" applyFill="1" applyBorder="1" applyAlignment="1">
      <alignment horizontal="center" vertical="center"/>
    </xf>
    <xf numFmtId="174" fontId="60" fillId="33" borderId="11" xfId="61" applyNumberFormat="1" applyFont="1" applyFill="1" applyBorder="1" applyAlignment="1">
      <alignment horizontal="center" vertical="center"/>
    </xf>
    <xf numFmtId="171" fontId="62" fillId="0" borderId="10" xfId="61" applyFont="1" applyFill="1" applyBorder="1" applyAlignment="1">
      <alignment vertical="center" wrapText="1"/>
    </xf>
    <xf numFmtId="49" fontId="63" fillId="0" borderId="10" xfId="61" applyNumberFormat="1" applyFont="1" applyBorder="1" applyAlignment="1">
      <alignment horizontal="center" vertical="center" wrapText="1"/>
    </xf>
    <xf numFmtId="49" fontId="60" fillId="0" borderId="10" xfId="61" applyNumberFormat="1" applyFont="1" applyBorder="1" applyAlignment="1">
      <alignment horizontal="left" vertical="center" wrapText="1"/>
    </xf>
    <xf numFmtId="49" fontId="60" fillId="0" borderId="10" xfId="61" applyNumberFormat="1" applyFont="1" applyBorder="1" applyAlignment="1">
      <alignment horizontal="center" vertical="center"/>
    </xf>
    <xf numFmtId="49" fontId="64" fillId="0" borderId="10" xfId="61" applyNumberFormat="1" applyFont="1" applyBorder="1" applyAlignment="1">
      <alignment horizontal="center" vertical="center"/>
    </xf>
    <xf numFmtId="49" fontId="60" fillId="33" borderId="10" xfId="61" applyNumberFormat="1" applyFont="1" applyFill="1" applyBorder="1" applyAlignment="1">
      <alignment horizontal="left" vertical="center" wrapText="1"/>
    </xf>
    <xf numFmtId="0" fontId="62" fillId="0" borderId="10" xfId="61" applyNumberFormat="1" applyFont="1" applyFill="1" applyBorder="1" applyAlignment="1">
      <alignment horizontal="left" vertical="center" wrapText="1"/>
    </xf>
    <xf numFmtId="49" fontId="60" fillId="33" borderId="10" xfId="61" applyNumberFormat="1" applyFont="1" applyFill="1" applyBorder="1" applyAlignment="1">
      <alignment horizontal="center" vertical="center"/>
    </xf>
    <xf numFmtId="49" fontId="64" fillId="33" borderId="10" xfId="61" applyNumberFormat="1" applyFont="1" applyFill="1" applyBorder="1" applyAlignment="1">
      <alignment horizontal="center" vertical="center"/>
    </xf>
    <xf numFmtId="171" fontId="62" fillId="0" borderId="10" xfId="61" applyFont="1" applyFill="1" applyBorder="1" applyAlignment="1">
      <alignment horizontal="center" vertical="center"/>
    </xf>
    <xf numFmtId="0" fontId="66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49" fontId="67" fillId="0" borderId="10" xfId="0" applyNumberFormat="1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75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64" fillId="0" borderId="10" xfId="0" applyNumberFormat="1" applyFont="1" applyBorder="1" applyAlignment="1">
      <alignment horizontal="center" vertical="center"/>
    </xf>
    <xf numFmtId="175" fontId="4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horizontal="left" vertical="center" wrapText="1"/>
    </xf>
    <xf numFmtId="175" fontId="64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67" fillId="0" borderId="10" xfId="0" applyFont="1" applyBorder="1" applyAlignment="1">
      <alignment horizontal="left" vertical="center" wrapText="1"/>
    </xf>
    <xf numFmtId="175" fontId="65" fillId="0" borderId="10" xfId="0" applyNumberFormat="1" applyFont="1" applyBorder="1" applyAlignment="1">
      <alignment horizontal="center" vertical="center" wrapText="1"/>
    </xf>
    <xf numFmtId="49" fontId="6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49" fontId="65" fillId="0" borderId="10" xfId="0" applyNumberFormat="1" applyFont="1" applyBorder="1" applyAlignment="1">
      <alignment horizontal="center" vertical="center"/>
    </xf>
    <xf numFmtId="0" fontId="59" fillId="33" borderId="10" xfId="0" applyFont="1" applyFill="1" applyBorder="1" applyAlignment="1">
      <alignment horizontal="left" vertical="center" wrapText="1"/>
    </xf>
    <xf numFmtId="49" fontId="64" fillId="0" borderId="10" xfId="0" applyNumberFormat="1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62" fillId="33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3" fontId="64" fillId="0" borderId="10" xfId="0" applyNumberFormat="1" applyFont="1" applyBorder="1" applyAlignment="1">
      <alignment horizontal="center" vertical="center" wrapText="1"/>
    </xf>
    <xf numFmtId="3" fontId="64" fillId="0" borderId="10" xfId="0" applyNumberFormat="1" applyFont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left" vertical="center" wrapText="1"/>
    </xf>
    <xf numFmtId="3" fontId="65" fillId="0" borderId="10" xfId="0" applyNumberFormat="1" applyFont="1" applyBorder="1" applyAlignment="1">
      <alignment horizontal="center" vertical="center" wrapText="1"/>
    </xf>
    <xf numFmtId="0" fontId="62" fillId="33" borderId="10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wrapText="1"/>
    </xf>
    <xf numFmtId="175" fontId="7" fillId="0" borderId="10" xfId="0" applyNumberFormat="1" applyFont="1" applyBorder="1" applyAlignment="1">
      <alignment horizontal="center"/>
    </xf>
    <xf numFmtId="0" fontId="60" fillId="0" borderId="0" xfId="0" applyFont="1" applyAlignment="1">
      <alignment horizontal="center" wrapText="1"/>
    </xf>
    <xf numFmtId="0" fontId="64" fillId="0" borderId="0" xfId="0" applyFont="1" applyAlignment="1">
      <alignment horizontal="center"/>
    </xf>
    <xf numFmtId="0" fontId="60" fillId="0" borderId="0" xfId="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60" fillId="0" borderId="10" xfId="0" applyFont="1" applyBorder="1" applyAlignment="1">
      <alignment wrapText="1"/>
    </xf>
    <xf numFmtId="175" fontId="60" fillId="0" borderId="10" xfId="0" applyNumberFormat="1" applyFont="1" applyBorder="1" applyAlignment="1">
      <alignment horizontal="center" vertical="center" wrapText="1"/>
    </xf>
    <xf numFmtId="175" fontId="8" fillId="0" borderId="10" xfId="0" applyNumberFormat="1" applyFont="1" applyBorder="1" applyAlignment="1">
      <alignment horizontal="center" vertical="center" wrapText="1"/>
    </xf>
    <xf numFmtId="175" fontId="7" fillId="0" borderId="10" xfId="0" applyNumberFormat="1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49" fontId="7" fillId="0" borderId="12" xfId="61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175" fontId="62" fillId="0" borderId="10" xfId="0" applyNumberFormat="1" applyFont="1" applyBorder="1" applyAlignment="1">
      <alignment vertical="center"/>
    </xf>
    <xf numFmtId="0" fontId="68" fillId="0" borderId="0" xfId="0" applyFont="1" applyAlignment="1">
      <alignment horizontal="center" wrapText="1"/>
    </xf>
    <xf numFmtId="175" fontId="0" fillId="0" borderId="0" xfId="0" applyNumberFormat="1" applyAlignment="1">
      <alignment/>
    </xf>
    <xf numFmtId="174" fontId="62" fillId="0" borderId="10" xfId="0" applyNumberFormat="1" applyFont="1" applyBorder="1" applyAlignment="1">
      <alignment vertical="center"/>
    </xf>
    <xf numFmtId="0" fontId="67" fillId="0" borderId="10" xfId="0" applyFont="1" applyBorder="1" applyAlignment="1">
      <alignment horizontal="left" wrapText="1"/>
    </xf>
    <xf numFmtId="0" fontId="62" fillId="0" borderId="10" xfId="0" applyFont="1" applyBorder="1" applyAlignment="1">
      <alignment horizontal="left" wrapText="1"/>
    </xf>
    <xf numFmtId="171" fontId="13" fillId="0" borderId="10" xfId="61" applyFont="1" applyFill="1" applyBorder="1" applyAlignment="1">
      <alignment horizontal="left" vertical="center" wrapText="1"/>
    </xf>
    <xf numFmtId="175" fontId="7" fillId="0" borderId="10" xfId="61" applyNumberFormat="1" applyFont="1" applyFill="1" applyBorder="1" applyAlignment="1">
      <alignment horizontal="center" vertical="center"/>
    </xf>
    <xf numFmtId="175" fontId="8" fillId="0" borderId="10" xfId="61" applyNumberFormat="1" applyFont="1" applyFill="1" applyBorder="1" applyAlignment="1">
      <alignment horizontal="center" vertical="center"/>
    </xf>
    <xf numFmtId="175" fontId="8" fillId="0" borderId="0" xfId="61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174" fontId="60" fillId="0" borderId="10" xfId="0" applyNumberFormat="1" applyFont="1" applyBorder="1" applyAlignment="1">
      <alignment horizontal="center" vertical="center"/>
    </xf>
    <xf numFmtId="175" fontId="8" fillId="0" borderId="0" xfId="0" applyNumberFormat="1" applyFont="1" applyBorder="1" applyAlignment="1">
      <alignment horizontal="center" vertical="center" wrapText="1"/>
    </xf>
    <xf numFmtId="0" fontId="62" fillId="0" borderId="0" xfId="0" applyFont="1" applyAlignment="1">
      <alignment wrapText="1"/>
    </xf>
    <xf numFmtId="49" fontId="6" fillId="0" borderId="0" xfId="61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175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60" fillId="3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175" fontId="2" fillId="0" borderId="10" xfId="0" applyNumberFormat="1" applyFont="1" applyBorder="1" applyAlignment="1">
      <alignment horizontal="center" vertical="center" wrapText="1"/>
    </xf>
    <xf numFmtId="171" fontId="2" fillId="0" borderId="10" xfId="61" applyFont="1" applyFill="1" applyBorder="1" applyAlignment="1">
      <alignment vertical="center" wrapText="1"/>
    </xf>
    <xf numFmtId="0" fontId="59" fillId="0" borderId="0" xfId="0" applyFont="1" applyAlignment="1">
      <alignment vertical="center"/>
    </xf>
    <xf numFmtId="0" fontId="62" fillId="0" borderId="0" xfId="0" applyFont="1" applyAlignment="1">
      <alignment horizontal="right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66" fillId="0" borderId="0" xfId="0" applyNumberFormat="1" applyFont="1" applyBorder="1" applyAlignment="1">
      <alignment horizontal="center" vertical="center" wrapText="1"/>
    </xf>
    <xf numFmtId="0" fontId="67" fillId="0" borderId="0" xfId="0" applyFont="1" applyAlignment="1">
      <alignment horizontal="center"/>
    </xf>
    <xf numFmtId="49" fontId="7" fillId="0" borderId="12" xfId="61" applyNumberFormat="1" applyFont="1" applyFill="1" applyBorder="1" applyAlignment="1">
      <alignment horizontal="center" vertical="center" wrapText="1"/>
    </xf>
    <xf numFmtId="49" fontId="7" fillId="0" borderId="11" xfId="61" applyNumberFormat="1" applyFont="1" applyFill="1" applyBorder="1" applyAlignment="1">
      <alignment horizontal="center" vertical="center" wrapText="1"/>
    </xf>
    <xf numFmtId="171" fontId="61" fillId="0" borderId="12" xfId="61" applyFont="1" applyFill="1" applyBorder="1" applyAlignment="1">
      <alignment horizontal="center" vertical="center" wrapText="1"/>
    </xf>
    <xf numFmtId="171" fontId="61" fillId="0" borderId="16" xfId="61" applyFont="1" applyFill="1" applyBorder="1" applyAlignment="1">
      <alignment horizontal="center" vertical="center" wrapText="1"/>
    </xf>
    <xf numFmtId="171" fontId="7" fillId="0" borderId="12" xfId="61" applyFont="1" applyFill="1" applyBorder="1" applyAlignment="1">
      <alignment horizontal="center" vertical="center" wrapText="1"/>
    </xf>
    <xf numFmtId="171" fontId="7" fillId="0" borderId="16" xfId="61" applyFont="1" applyFill="1" applyBorder="1" applyAlignment="1">
      <alignment horizontal="center" vertical="center" wrapText="1"/>
    </xf>
    <xf numFmtId="0" fontId="67" fillId="0" borderId="0" xfId="0" applyFont="1" applyAlignment="1">
      <alignment horizontal="center" wrapText="1"/>
    </xf>
    <xf numFmtId="49" fontId="6" fillId="0" borderId="0" xfId="61" applyNumberFormat="1" applyFont="1" applyFill="1" applyBorder="1" applyAlignment="1">
      <alignment horizontal="center" vertical="center" wrapText="1"/>
    </xf>
    <xf numFmtId="171" fontId="7" fillId="0" borderId="13" xfId="61" applyFont="1" applyFill="1" applyBorder="1" applyAlignment="1">
      <alignment horizontal="center" vertical="center" wrapText="1"/>
    </xf>
    <xf numFmtId="171" fontId="7" fillId="0" borderId="14" xfId="61" applyFont="1" applyFill="1" applyBorder="1" applyAlignment="1">
      <alignment horizontal="center" vertical="center" wrapText="1"/>
    </xf>
    <xf numFmtId="0" fontId="60" fillId="0" borderId="15" xfId="0" applyFont="1" applyBorder="1" applyAlignment="1">
      <alignment horizontal="right" indent="2"/>
    </xf>
    <xf numFmtId="171" fontId="7" fillId="0" borderId="11" xfId="61" applyFont="1" applyFill="1" applyBorder="1" applyAlignment="1">
      <alignment horizontal="center" vertical="center" wrapText="1"/>
    </xf>
    <xf numFmtId="171" fontId="7" fillId="0" borderId="10" xfId="61" applyFont="1" applyFill="1" applyBorder="1" applyAlignment="1">
      <alignment horizontal="center" vertical="center" wrapText="1"/>
    </xf>
    <xf numFmtId="49" fontId="7" fillId="0" borderId="0" xfId="61" applyNumberFormat="1" applyFont="1" applyFill="1" applyBorder="1" applyAlignment="1">
      <alignment horizontal="center" vertical="center" wrapText="1"/>
    </xf>
    <xf numFmtId="0" fontId="60" fillId="0" borderId="15" xfId="0" applyFont="1" applyBorder="1" applyAlignment="1">
      <alignment horizontal="right" indent="1"/>
    </xf>
    <xf numFmtId="0" fontId="67" fillId="0" borderId="17" xfId="0" applyFont="1" applyBorder="1" applyAlignment="1">
      <alignment horizontal="center" vertical="center"/>
    </xf>
    <xf numFmtId="0" fontId="67" fillId="0" borderId="18" xfId="0" applyFont="1" applyBorder="1" applyAlignment="1">
      <alignment horizontal="center" vertical="center"/>
    </xf>
    <xf numFmtId="0" fontId="67" fillId="0" borderId="19" xfId="0" applyFont="1" applyBorder="1" applyAlignment="1">
      <alignment horizontal="center" vertical="center"/>
    </xf>
    <xf numFmtId="0" fontId="67" fillId="0" borderId="20" xfId="0" applyFont="1" applyBorder="1" applyAlignment="1">
      <alignment horizontal="center" vertical="center"/>
    </xf>
    <xf numFmtId="171" fontId="2" fillId="0" borderId="12" xfId="61" applyFont="1" applyFill="1" applyBorder="1" applyAlignment="1">
      <alignment horizontal="center" vertical="center" wrapText="1"/>
    </xf>
    <xf numFmtId="171" fontId="2" fillId="0" borderId="11" xfId="61" applyFont="1" applyFill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171" fontId="2" fillId="0" borderId="10" xfId="6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zoomScalePageLayoutView="99" workbookViewId="0" topLeftCell="A1">
      <selection activeCell="A1" sqref="A1:G2"/>
    </sheetView>
  </sheetViews>
  <sheetFormatPr defaultColWidth="9.140625" defaultRowHeight="15"/>
  <cols>
    <col min="1" max="1" width="8.28125" style="8" customWidth="1"/>
    <col min="2" max="2" width="21.28125" style="11" customWidth="1"/>
    <col min="3" max="3" width="43.140625" style="11" customWidth="1"/>
    <col min="4" max="4" width="10.140625" style="11" customWidth="1"/>
    <col min="5" max="5" width="9.7109375" style="11" customWidth="1"/>
    <col min="6" max="6" width="11.00390625" style="8" customWidth="1"/>
    <col min="7" max="7" width="10.421875" style="8" customWidth="1"/>
    <col min="8" max="16384" width="9.140625" style="8" customWidth="1"/>
  </cols>
  <sheetData>
    <row r="1" spans="1:8" s="1" customFormat="1" ht="15.75" customHeight="1">
      <c r="A1" s="147" t="s">
        <v>441</v>
      </c>
      <c r="B1" s="147"/>
      <c r="C1" s="147"/>
      <c r="D1" s="147"/>
      <c r="E1" s="147"/>
      <c r="F1" s="147"/>
      <c r="G1" s="147"/>
      <c r="H1" s="112"/>
    </row>
    <row r="2" spans="1:7" ht="117.75" customHeight="1">
      <c r="A2" s="147"/>
      <c r="B2" s="147"/>
      <c r="C2" s="147"/>
      <c r="D2" s="147"/>
      <c r="E2" s="147"/>
      <c r="F2" s="147"/>
      <c r="G2" s="147"/>
    </row>
    <row r="3" spans="1:7" s="1" customFormat="1" ht="15.75" customHeight="1">
      <c r="A3" s="156" t="s">
        <v>436</v>
      </c>
      <c r="B3" s="156"/>
      <c r="C3" s="156"/>
      <c r="D3" s="156"/>
      <c r="E3" s="156"/>
      <c r="F3" s="156"/>
      <c r="G3" s="156"/>
    </row>
    <row r="4" spans="1:7" ht="66" customHeight="1">
      <c r="A4" s="155" t="s">
        <v>327</v>
      </c>
      <c r="B4" s="155"/>
      <c r="C4" s="155"/>
      <c r="D4" s="155"/>
      <c r="E4" s="155"/>
      <c r="F4" s="155"/>
      <c r="G4" s="155"/>
    </row>
    <row r="5" spans="1:7" s="77" customFormat="1" ht="20.25" customHeight="1">
      <c r="A5" s="75"/>
      <c r="B5" s="75"/>
      <c r="C5" s="76"/>
      <c r="D5" s="152" t="s">
        <v>366</v>
      </c>
      <c r="E5" s="152"/>
      <c r="F5" s="152"/>
      <c r="G5" s="152"/>
    </row>
    <row r="6" spans="1:7" s="9" customFormat="1" ht="15.75">
      <c r="A6" s="150" t="s">
        <v>173</v>
      </c>
      <c r="B6" s="150"/>
      <c r="C6" s="151" t="s">
        <v>174</v>
      </c>
      <c r="D6" s="153" t="s">
        <v>362</v>
      </c>
      <c r="E6" s="153" t="s">
        <v>419</v>
      </c>
      <c r="F6" s="148" t="s">
        <v>363</v>
      </c>
      <c r="G6" s="149"/>
    </row>
    <row r="7" spans="1:7" ht="102" customHeight="1">
      <c r="A7" s="78" t="s">
        <v>175</v>
      </c>
      <c r="B7" s="79" t="s">
        <v>176</v>
      </c>
      <c r="C7" s="151"/>
      <c r="D7" s="154"/>
      <c r="E7" s="154"/>
      <c r="F7" s="117" t="s">
        <v>364</v>
      </c>
      <c r="G7" s="117" t="s">
        <v>365</v>
      </c>
    </row>
    <row r="8" spans="1:7" ht="35.25" customHeight="1">
      <c r="A8" s="80" t="s">
        <v>76</v>
      </c>
      <c r="B8" s="81" t="s">
        <v>177</v>
      </c>
      <c r="C8" s="82" t="s">
        <v>178</v>
      </c>
      <c r="D8" s="83">
        <f>D9+D12+D17</f>
        <v>64641.4</v>
      </c>
      <c r="E8" s="83">
        <f>E9+E12+E17</f>
        <v>15975.4</v>
      </c>
      <c r="F8" s="83">
        <f>F9+F12+F17</f>
        <v>67875.7</v>
      </c>
      <c r="G8" s="83">
        <f>G9+G12+G17</f>
        <v>71187</v>
      </c>
    </row>
    <row r="9" spans="1:7" ht="26.25" customHeight="1">
      <c r="A9" s="80" t="s">
        <v>76</v>
      </c>
      <c r="B9" s="81" t="s">
        <v>179</v>
      </c>
      <c r="C9" s="33" t="s">
        <v>180</v>
      </c>
      <c r="D9" s="83">
        <f aca="true" t="shared" si="0" ref="D9:G10">D10</f>
        <v>64560.9</v>
      </c>
      <c r="E9" s="83">
        <f t="shared" si="0"/>
        <v>15975.4</v>
      </c>
      <c r="F9" s="83">
        <f t="shared" si="0"/>
        <v>67795.2</v>
      </c>
      <c r="G9" s="83">
        <f t="shared" si="0"/>
        <v>71106.5</v>
      </c>
    </row>
    <row r="10" spans="1:7" ht="26.25" customHeight="1">
      <c r="A10" s="84" t="s">
        <v>76</v>
      </c>
      <c r="B10" s="85" t="s">
        <v>181</v>
      </c>
      <c r="C10" s="34" t="s">
        <v>182</v>
      </c>
      <c r="D10" s="86">
        <f t="shared" si="0"/>
        <v>64560.9</v>
      </c>
      <c r="E10" s="86">
        <f t="shared" si="0"/>
        <v>15975.4</v>
      </c>
      <c r="F10" s="86">
        <f t="shared" si="0"/>
        <v>67795.2</v>
      </c>
      <c r="G10" s="86">
        <f t="shared" si="0"/>
        <v>71106.5</v>
      </c>
    </row>
    <row r="11" spans="1:7" ht="123" customHeight="1">
      <c r="A11" s="84" t="s">
        <v>183</v>
      </c>
      <c r="B11" s="85" t="s">
        <v>184</v>
      </c>
      <c r="C11" s="34" t="s">
        <v>381</v>
      </c>
      <c r="D11" s="86">
        <v>64560.9</v>
      </c>
      <c r="E11" s="86">
        <v>15975.4</v>
      </c>
      <c r="F11" s="86">
        <v>67795.2</v>
      </c>
      <c r="G11" s="86">
        <v>71106.5</v>
      </c>
    </row>
    <row r="12" spans="1:7" ht="44.25" customHeight="1">
      <c r="A12" s="80" t="s">
        <v>76</v>
      </c>
      <c r="B12" s="94" t="s">
        <v>185</v>
      </c>
      <c r="C12" s="33" t="s">
        <v>186</v>
      </c>
      <c r="D12" s="83">
        <f>D13</f>
        <v>80</v>
      </c>
      <c r="E12" s="83">
        <f>E13</f>
        <v>0</v>
      </c>
      <c r="F12" s="83">
        <f>F13</f>
        <v>80</v>
      </c>
      <c r="G12" s="83">
        <f>G13</f>
        <v>80</v>
      </c>
    </row>
    <row r="13" spans="1:7" ht="26.25" customHeight="1">
      <c r="A13" s="84" t="s">
        <v>76</v>
      </c>
      <c r="B13" s="85" t="s">
        <v>187</v>
      </c>
      <c r="C13" s="34" t="s">
        <v>188</v>
      </c>
      <c r="D13" s="86">
        <f>D15</f>
        <v>80</v>
      </c>
      <c r="E13" s="86">
        <f>E15</f>
        <v>0</v>
      </c>
      <c r="F13" s="86">
        <f>F15</f>
        <v>80</v>
      </c>
      <c r="G13" s="86">
        <f>G15</f>
        <v>80</v>
      </c>
    </row>
    <row r="14" spans="1:7" ht="49.5" customHeight="1">
      <c r="A14" s="84" t="s">
        <v>76</v>
      </c>
      <c r="B14" s="85" t="s">
        <v>326</v>
      </c>
      <c r="C14" s="34" t="s">
        <v>325</v>
      </c>
      <c r="D14" s="86">
        <f aca="true" t="shared" si="1" ref="D14:G15">D15</f>
        <v>80</v>
      </c>
      <c r="E14" s="86">
        <f t="shared" si="1"/>
        <v>0</v>
      </c>
      <c r="F14" s="86">
        <f t="shared" si="1"/>
        <v>80</v>
      </c>
      <c r="G14" s="86">
        <f t="shared" si="1"/>
        <v>80</v>
      </c>
    </row>
    <row r="15" spans="1:7" ht="64.5" customHeight="1">
      <c r="A15" s="84" t="s">
        <v>367</v>
      </c>
      <c r="B15" s="85" t="s">
        <v>189</v>
      </c>
      <c r="C15" s="34" t="s">
        <v>190</v>
      </c>
      <c r="D15" s="86">
        <f t="shared" si="1"/>
        <v>80</v>
      </c>
      <c r="E15" s="86">
        <f t="shared" si="1"/>
        <v>0</v>
      </c>
      <c r="F15" s="86">
        <f t="shared" si="1"/>
        <v>80</v>
      </c>
      <c r="G15" s="86">
        <f t="shared" si="1"/>
        <v>80</v>
      </c>
    </row>
    <row r="16" spans="1:7" ht="133.5" customHeight="1">
      <c r="A16" s="84" t="s">
        <v>367</v>
      </c>
      <c r="B16" s="85" t="s">
        <v>191</v>
      </c>
      <c r="C16" s="87" t="s">
        <v>192</v>
      </c>
      <c r="D16" s="88">
        <v>80</v>
      </c>
      <c r="E16" s="88">
        <v>0</v>
      </c>
      <c r="F16" s="88">
        <v>80</v>
      </c>
      <c r="G16" s="88">
        <v>80</v>
      </c>
    </row>
    <row r="17" spans="1:7" ht="30.75" customHeight="1">
      <c r="A17" s="80" t="s">
        <v>76</v>
      </c>
      <c r="B17" s="89" t="s">
        <v>193</v>
      </c>
      <c r="C17" s="90" t="s">
        <v>194</v>
      </c>
      <c r="D17" s="91">
        <f aca="true" t="shared" si="2" ref="D17:G18">D18</f>
        <v>0.5</v>
      </c>
      <c r="E17" s="91">
        <f t="shared" si="2"/>
        <v>0</v>
      </c>
      <c r="F17" s="91">
        <f t="shared" si="2"/>
        <v>0.5</v>
      </c>
      <c r="G17" s="91">
        <f t="shared" si="2"/>
        <v>0.5</v>
      </c>
    </row>
    <row r="18" spans="1:7" ht="33" customHeight="1">
      <c r="A18" s="84" t="s">
        <v>76</v>
      </c>
      <c r="B18" s="85" t="s">
        <v>195</v>
      </c>
      <c r="C18" s="87" t="s">
        <v>196</v>
      </c>
      <c r="D18" s="88">
        <f t="shared" si="2"/>
        <v>0.5</v>
      </c>
      <c r="E18" s="88">
        <f t="shared" si="2"/>
        <v>0</v>
      </c>
      <c r="F18" s="88">
        <f t="shared" si="2"/>
        <v>0.5</v>
      </c>
      <c r="G18" s="88">
        <f t="shared" si="2"/>
        <v>0.5</v>
      </c>
    </row>
    <row r="19" spans="1:7" ht="94.5" customHeight="1">
      <c r="A19" s="84" t="s">
        <v>76</v>
      </c>
      <c r="B19" s="85" t="s">
        <v>197</v>
      </c>
      <c r="C19" s="87" t="s">
        <v>382</v>
      </c>
      <c r="D19" s="88">
        <f>D20+D21+D22+D23+D24</f>
        <v>0.5</v>
      </c>
      <c r="E19" s="88">
        <f>E20+E21+E22+E23+E24</f>
        <v>0</v>
      </c>
      <c r="F19" s="88">
        <f>F20+F21+F22+F23+F24</f>
        <v>0.5</v>
      </c>
      <c r="G19" s="88">
        <f>G20+G21+G22+G23+G24</f>
        <v>0.5</v>
      </c>
    </row>
    <row r="20" spans="1:7" ht="247.5" customHeight="1">
      <c r="A20" s="84" t="s">
        <v>183</v>
      </c>
      <c r="B20" s="92" t="s">
        <v>199</v>
      </c>
      <c r="C20" s="87" t="s">
        <v>383</v>
      </c>
      <c r="D20" s="88">
        <v>0.1</v>
      </c>
      <c r="E20" s="88">
        <v>0</v>
      </c>
      <c r="F20" s="88">
        <v>0.1</v>
      </c>
      <c r="G20" s="88">
        <v>0.1</v>
      </c>
    </row>
    <row r="21" spans="1:7" ht="226.5" customHeight="1">
      <c r="A21" s="84" t="s">
        <v>198</v>
      </c>
      <c r="B21" s="92" t="s">
        <v>199</v>
      </c>
      <c r="C21" s="87" t="s">
        <v>383</v>
      </c>
      <c r="D21" s="88">
        <v>0.1</v>
      </c>
      <c r="E21" s="88">
        <v>0</v>
      </c>
      <c r="F21" s="88">
        <v>0.1</v>
      </c>
      <c r="G21" s="88">
        <v>0.1</v>
      </c>
    </row>
    <row r="22" spans="1:7" ht="253.5" customHeight="1">
      <c r="A22" s="84" t="s">
        <v>200</v>
      </c>
      <c r="B22" s="92" t="s">
        <v>199</v>
      </c>
      <c r="C22" s="87" t="s">
        <v>383</v>
      </c>
      <c r="D22" s="88">
        <v>0.1</v>
      </c>
      <c r="E22" s="88">
        <v>0</v>
      </c>
      <c r="F22" s="88">
        <v>0.1</v>
      </c>
      <c r="G22" s="88">
        <v>0.1</v>
      </c>
    </row>
    <row r="23" spans="1:7" ht="242.25" customHeight="1">
      <c r="A23" s="84" t="s">
        <v>201</v>
      </c>
      <c r="B23" s="92" t="s">
        <v>199</v>
      </c>
      <c r="C23" s="87" t="s">
        <v>383</v>
      </c>
      <c r="D23" s="86">
        <v>0.1</v>
      </c>
      <c r="E23" s="86">
        <v>0</v>
      </c>
      <c r="F23" s="86">
        <v>0.1</v>
      </c>
      <c r="G23" s="86">
        <v>0.1</v>
      </c>
    </row>
    <row r="24" spans="1:7" ht="243.75" customHeight="1">
      <c r="A24" s="93" t="s">
        <v>202</v>
      </c>
      <c r="B24" s="92" t="s">
        <v>199</v>
      </c>
      <c r="C24" s="87" t="s">
        <v>383</v>
      </c>
      <c r="D24" s="88">
        <v>0.1</v>
      </c>
      <c r="E24" s="88">
        <v>0</v>
      </c>
      <c r="F24" s="88">
        <v>0.1</v>
      </c>
      <c r="G24" s="88">
        <v>0.1</v>
      </c>
    </row>
    <row r="25" spans="1:7" ht="32.25" customHeight="1">
      <c r="A25" s="80" t="s">
        <v>76</v>
      </c>
      <c r="B25" s="81" t="s">
        <v>203</v>
      </c>
      <c r="C25" s="97" t="s">
        <v>204</v>
      </c>
      <c r="D25" s="83">
        <f>D26</f>
        <v>64786.7</v>
      </c>
      <c r="E25" s="83">
        <f>E26</f>
        <v>10310.3</v>
      </c>
      <c r="F25" s="83">
        <f>F26</f>
        <v>45378</v>
      </c>
      <c r="G25" s="83">
        <f>G26</f>
        <v>47205.9</v>
      </c>
    </row>
    <row r="26" spans="1:7" ht="44.25" customHeight="1">
      <c r="A26" s="80" t="s">
        <v>76</v>
      </c>
      <c r="B26" s="81" t="s">
        <v>205</v>
      </c>
      <c r="C26" s="97" t="s">
        <v>206</v>
      </c>
      <c r="D26" s="83">
        <f>D28+D33+D30</f>
        <v>64786.7</v>
      </c>
      <c r="E26" s="83">
        <f>E28+E33+E30</f>
        <v>10310.3</v>
      </c>
      <c r="F26" s="83">
        <f>F29+F33</f>
        <v>45378</v>
      </c>
      <c r="G26" s="83">
        <f>G29+G33</f>
        <v>47205.9</v>
      </c>
    </row>
    <row r="27" spans="1:7" ht="33" customHeight="1">
      <c r="A27" s="84" t="s">
        <v>76</v>
      </c>
      <c r="B27" s="85" t="s">
        <v>207</v>
      </c>
      <c r="C27" s="35" t="s">
        <v>208</v>
      </c>
      <c r="D27" s="115">
        <f aca="true" t="shared" si="3" ref="D27:G28">D28</f>
        <v>23956</v>
      </c>
      <c r="E27" s="115">
        <f t="shared" si="3"/>
        <v>5988.9</v>
      </c>
      <c r="F27" s="115">
        <f>F29</f>
        <v>25010.4</v>
      </c>
      <c r="G27" s="115">
        <f>G29</f>
        <v>25907.5</v>
      </c>
    </row>
    <row r="28" spans="1:7" ht="32.25" customHeight="1">
      <c r="A28" s="84" t="s">
        <v>76</v>
      </c>
      <c r="B28" s="85" t="s">
        <v>209</v>
      </c>
      <c r="C28" s="35" t="s">
        <v>210</v>
      </c>
      <c r="D28" s="115">
        <f t="shared" si="3"/>
        <v>23956</v>
      </c>
      <c r="E28" s="115">
        <f t="shared" si="3"/>
        <v>5988.9</v>
      </c>
      <c r="F28" s="115">
        <f t="shared" si="3"/>
        <v>25010.4</v>
      </c>
      <c r="G28" s="115">
        <f t="shared" si="3"/>
        <v>25907.5</v>
      </c>
    </row>
    <row r="29" spans="1:11" ht="78.75" customHeight="1">
      <c r="A29" s="84" t="s">
        <v>17</v>
      </c>
      <c r="B29" s="85" t="s">
        <v>211</v>
      </c>
      <c r="C29" s="35" t="s">
        <v>212</v>
      </c>
      <c r="D29" s="115">
        <v>23956</v>
      </c>
      <c r="E29" s="115">
        <v>5988.9</v>
      </c>
      <c r="F29" s="115">
        <v>25010.4</v>
      </c>
      <c r="G29" s="115">
        <v>25907.5</v>
      </c>
      <c r="K29" s="133"/>
    </row>
    <row r="30" spans="1:7" ht="51.75" customHeight="1">
      <c r="A30" s="84" t="s">
        <v>76</v>
      </c>
      <c r="B30" s="85" t="s">
        <v>328</v>
      </c>
      <c r="C30" s="35" t="s">
        <v>329</v>
      </c>
      <c r="D30" s="116">
        <f aca="true" t="shared" si="4" ref="D30:G31">D31</f>
        <v>21408</v>
      </c>
      <c r="E30" s="116">
        <f t="shared" si="4"/>
        <v>0</v>
      </c>
      <c r="F30" s="116">
        <f t="shared" si="4"/>
        <v>0</v>
      </c>
      <c r="G30" s="116">
        <f t="shared" si="4"/>
        <v>0</v>
      </c>
    </row>
    <row r="31" spans="1:7" ht="34.5" customHeight="1">
      <c r="A31" s="84" t="s">
        <v>76</v>
      </c>
      <c r="B31" s="85" t="s">
        <v>333</v>
      </c>
      <c r="C31" s="35" t="s">
        <v>330</v>
      </c>
      <c r="D31" s="116">
        <f t="shared" si="4"/>
        <v>21408</v>
      </c>
      <c r="E31" s="116">
        <f t="shared" si="4"/>
        <v>0</v>
      </c>
      <c r="F31" s="116">
        <f t="shared" si="4"/>
        <v>0</v>
      </c>
      <c r="G31" s="116">
        <f t="shared" si="4"/>
        <v>0</v>
      </c>
    </row>
    <row r="32" spans="1:7" ht="49.5" customHeight="1">
      <c r="A32" s="84" t="s">
        <v>17</v>
      </c>
      <c r="B32" s="85" t="s">
        <v>332</v>
      </c>
      <c r="C32" s="35" t="s">
        <v>331</v>
      </c>
      <c r="D32" s="116">
        <v>21408</v>
      </c>
      <c r="E32" s="116">
        <v>0</v>
      </c>
      <c r="F32" s="116">
        <v>0</v>
      </c>
      <c r="G32" s="116">
        <v>0</v>
      </c>
    </row>
    <row r="33" spans="1:7" s="99" customFormat="1" ht="34.5" customHeight="1">
      <c r="A33" s="80" t="s">
        <v>76</v>
      </c>
      <c r="B33" s="81" t="s">
        <v>213</v>
      </c>
      <c r="C33" s="98" t="s">
        <v>214</v>
      </c>
      <c r="D33" s="116">
        <f>D41+D40+D37+D36</f>
        <v>19422.699999999997</v>
      </c>
      <c r="E33" s="116">
        <f>E41+E40+E37+E36</f>
        <v>4321.4</v>
      </c>
      <c r="F33" s="116">
        <f>F41+F40+F37+F36</f>
        <v>20367.600000000002</v>
      </c>
      <c r="G33" s="116">
        <f>G41+G40+G37+G36</f>
        <v>21298.4</v>
      </c>
    </row>
    <row r="34" spans="1:7" s="99" customFormat="1" ht="46.5" customHeight="1">
      <c r="A34" s="84" t="s">
        <v>76</v>
      </c>
      <c r="B34" s="100" t="s">
        <v>215</v>
      </c>
      <c r="C34" s="35" t="s">
        <v>216</v>
      </c>
      <c r="D34" s="115">
        <f>D35</f>
        <v>4934.900000000001</v>
      </c>
      <c r="E34" s="115">
        <f>E35</f>
        <v>925</v>
      </c>
      <c r="F34" s="115">
        <f>F35</f>
        <v>5174.3</v>
      </c>
      <c r="G34" s="115">
        <f>G35</f>
        <v>5410.6</v>
      </c>
    </row>
    <row r="35" spans="1:7" ht="80.25" customHeight="1">
      <c r="A35" s="96" t="s">
        <v>17</v>
      </c>
      <c r="B35" s="101" t="s">
        <v>217</v>
      </c>
      <c r="C35" s="35" t="s">
        <v>218</v>
      </c>
      <c r="D35" s="115">
        <f>D36+D37</f>
        <v>4934.900000000001</v>
      </c>
      <c r="E35" s="115">
        <f>E36+E37</f>
        <v>925</v>
      </c>
      <c r="F35" s="115">
        <f>F36+F37</f>
        <v>5174.3</v>
      </c>
      <c r="G35" s="115">
        <f>G36+G37</f>
        <v>5410.6</v>
      </c>
    </row>
    <row r="36" spans="1:7" ht="94.5" customHeight="1">
      <c r="A36" s="102">
        <v>940</v>
      </c>
      <c r="B36" s="101" t="s">
        <v>219</v>
      </c>
      <c r="C36" s="95" t="s">
        <v>220</v>
      </c>
      <c r="D36" s="114">
        <v>4926.1</v>
      </c>
      <c r="E36" s="114">
        <v>925</v>
      </c>
      <c r="F36" s="52">
        <v>5165.1</v>
      </c>
      <c r="G36" s="132">
        <v>5401</v>
      </c>
    </row>
    <row r="37" spans="1:7" ht="125.25" customHeight="1">
      <c r="A37" s="102" t="s">
        <v>17</v>
      </c>
      <c r="B37" s="101" t="s">
        <v>221</v>
      </c>
      <c r="C37" s="95" t="s">
        <v>222</v>
      </c>
      <c r="D37" s="114">
        <v>8.8</v>
      </c>
      <c r="E37" s="114">
        <v>0</v>
      </c>
      <c r="F37" s="114">
        <v>9.2</v>
      </c>
      <c r="G37" s="114">
        <v>9.6</v>
      </c>
    </row>
    <row r="38" spans="1:7" ht="90" customHeight="1">
      <c r="A38" s="102">
        <v>940</v>
      </c>
      <c r="B38" s="101" t="s">
        <v>223</v>
      </c>
      <c r="C38" s="95" t="s">
        <v>405</v>
      </c>
      <c r="D38" s="114">
        <f>D39</f>
        <v>14487.8</v>
      </c>
      <c r="E38" s="114">
        <f>E39</f>
        <v>3396.4</v>
      </c>
      <c r="F38" s="114">
        <f>F39</f>
        <v>15193.300000000001</v>
      </c>
      <c r="G38" s="114">
        <f>G39</f>
        <v>15887.800000000001</v>
      </c>
    </row>
    <row r="39" spans="1:7" ht="116.25" customHeight="1">
      <c r="A39" s="102">
        <v>940</v>
      </c>
      <c r="B39" s="101" t="s">
        <v>224</v>
      </c>
      <c r="C39" s="95" t="s">
        <v>406</v>
      </c>
      <c r="D39" s="114">
        <f>D40+D41</f>
        <v>14487.8</v>
      </c>
      <c r="E39" s="114">
        <f>E40+E41</f>
        <v>3396.4</v>
      </c>
      <c r="F39" s="114">
        <f>F40+F41</f>
        <v>15193.300000000001</v>
      </c>
      <c r="G39" s="114">
        <f>G40+G41</f>
        <v>15887.800000000001</v>
      </c>
    </row>
    <row r="40" spans="1:7" ht="61.5" customHeight="1">
      <c r="A40" s="102" t="s">
        <v>17</v>
      </c>
      <c r="B40" s="101" t="s">
        <v>225</v>
      </c>
      <c r="C40" s="95" t="s">
        <v>226</v>
      </c>
      <c r="D40" s="114">
        <v>10658.1</v>
      </c>
      <c r="E40" s="114">
        <v>2626.4</v>
      </c>
      <c r="F40" s="114">
        <v>11177.2</v>
      </c>
      <c r="G40" s="114">
        <v>11688.2</v>
      </c>
    </row>
    <row r="41" spans="1:7" ht="66" customHeight="1">
      <c r="A41" s="102" t="s">
        <v>17</v>
      </c>
      <c r="B41" s="101" t="s">
        <v>227</v>
      </c>
      <c r="C41" s="95" t="s">
        <v>228</v>
      </c>
      <c r="D41" s="114">
        <v>3829.7</v>
      </c>
      <c r="E41" s="114">
        <v>770</v>
      </c>
      <c r="F41" s="114">
        <v>4016.1</v>
      </c>
      <c r="G41" s="114">
        <v>4199.6</v>
      </c>
    </row>
    <row r="42" spans="1:7" ht="103.5" customHeight="1" hidden="1">
      <c r="A42" s="104" t="s">
        <v>76</v>
      </c>
      <c r="B42" s="104" t="s">
        <v>229</v>
      </c>
      <c r="C42" s="105" t="s">
        <v>230</v>
      </c>
      <c r="D42" s="91">
        <f>D43</f>
        <v>0</v>
      </c>
      <c r="E42" s="91">
        <f>E43</f>
        <v>0</v>
      </c>
      <c r="F42" s="10"/>
      <c r="G42" s="10"/>
    </row>
    <row r="43" spans="1:7" ht="17.25" customHeight="1" hidden="1">
      <c r="A43" s="102">
        <v>940</v>
      </c>
      <c r="B43" s="102" t="s">
        <v>231</v>
      </c>
      <c r="C43" s="103" t="s">
        <v>232</v>
      </c>
      <c r="D43" s="88">
        <v>0</v>
      </c>
      <c r="E43" s="88">
        <v>0</v>
      </c>
      <c r="F43" s="10"/>
      <c r="G43" s="10"/>
    </row>
    <row r="44" spans="1:7" ht="17.25" customHeight="1">
      <c r="A44" s="102"/>
      <c r="B44" s="102"/>
      <c r="C44" s="103"/>
      <c r="D44" s="88"/>
      <c r="E44" s="88"/>
      <c r="F44" s="10"/>
      <c r="G44" s="10"/>
    </row>
    <row r="45" spans="1:7" ht="15">
      <c r="A45" s="10"/>
      <c r="B45" s="106"/>
      <c r="C45" s="107" t="s">
        <v>53</v>
      </c>
      <c r="D45" s="108">
        <f>D8+D25</f>
        <v>129428.1</v>
      </c>
      <c r="E45" s="108">
        <f>E8+E25</f>
        <v>26285.699999999997</v>
      </c>
      <c r="F45" s="108">
        <f>F8+F25</f>
        <v>113253.7</v>
      </c>
      <c r="G45" s="108">
        <f>G8+G25</f>
        <v>118392.9</v>
      </c>
    </row>
    <row r="46" spans="3:5" ht="15">
      <c r="C46" s="109"/>
      <c r="D46" s="110"/>
      <c r="E46" s="110"/>
    </row>
    <row r="47" spans="3:5" ht="15">
      <c r="C47" s="109"/>
      <c r="D47" s="110"/>
      <c r="E47" s="110"/>
    </row>
    <row r="48" spans="3:5" ht="15">
      <c r="C48" s="109"/>
      <c r="D48" s="110"/>
      <c r="E48" s="110"/>
    </row>
    <row r="49" spans="3:5" ht="15">
      <c r="C49" s="109"/>
      <c r="D49" s="110"/>
      <c r="E49" s="110"/>
    </row>
    <row r="50" spans="3:5" ht="15">
      <c r="C50" s="109"/>
      <c r="D50" s="110"/>
      <c r="E50" s="110"/>
    </row>
    <row r="51" spans="4:5" ht="15">
      <c r="D51" s="110"/>
      <c r="E51" s="110"/>
    </row>
    <row r="69" ht="15">
      <c r="C69" s="111"/>
    </row>
  </sheetData>
  <sheetProtection/>
  <mergeCells count="9">
    <mergeCell ref="A1:G2"/>
    <mergeCell ref="F6:G6"/>
    <mergeCell ref="A6:B6"/>
    <mergeCell ref="C6:C7"/>
    <mergeCell ref="D5:G5"/>
    <mergeCell ref="D6:D7"/>
    <mergeCell ref="A4:G4"/>
    <mergeCell ref="E6:E7"/>
    <mergeCell ref="A3:G3"/>
  </mergeCells>
  <printOptions/>
  <pageMargins left="0.7086614173228347" right="0.7086614173228347" top="0.7480314960629921" bottom="0.7480314960629921" header="0.31496062992125984" footer="0.31496062992125984"/>
  <pageSetup fitToHeight="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7"/>
  <sheetViews>
    <sheetView zoomScalePageLayoutView="0" workbookViewId="0" topLeftCell="A1">
      <selection activeCell="A1" sqref="A1:J2"/>
    </sheetView>
  </sheetViews>
  <sheetFormatPr defaultColWidth="9.140625" defaultRowHeight="15"/>
  <cols>
    <col min="1" max="1" width="10.7109375" style="3" customWidth="1"/>
    <col min="2" max="2" width="48.00390625" style="2" customWidth="1"/>
    <col min="3" max="3" width="7.421875" style="0" customWidth="1"/>
    <col min="4" max="4" width="12.421875" style="0" customWidth="1"/>
    <col min="5" max="5" width="10.28125" style="0" customWidth="1"/>
    <col min="6" max="6" width="10.00390625" style="0" customWidth="1"/>
    <col min="7" max="7" width="12.57421875" style="0" customWidth="1"/>
    <col min="8" max="8" width="12.57421875" style="1" customWidth="1"/>
    <col min="9" max="9" width="11.140625" style="0" customWidth="1"/>
    <col min="10" max="10" width="14.28125" style="0" customWidth="1"/>
  </cols>
  <sheetData>
    <row r="1" spans="1:10" s="1" customFormat="1" ht="15.75" customHeight="1">
      <c r="A1" s="147" t="s">
        <v>440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0" s="8" customFormat="1" ht="121.5" customHeight="1">
      <c r="A2" s="147"/>
      <c r="B2" s="147"/>
      <c r="C2" s="147"/>
      <c r="D2" s="147"/>
      <c r="E2" s="147"/>
      <c r="F2" s="147"/>
      <c r="G2" s="147"/>
      <c r="H2" s="147"/>
      <c r="I2" s="147"/>
      <c r="J2" s="147"/>
    </row>
    <row r="3" spans="1:10" s="8" customFormat="1" ht="18" customHeight="1">
      <c r="A3" s="163" t="s">
        <v>436</v>
      </c>
      <c r="B3" s="163"/>
      <c r="C3" s="163"/>
      <c r="D3" s="163"/>
      <c r="E3" s="163"/>
      <c r="F3" s="163"/>
      <c r="G3" s="163"/>
      <c r="H3" s="163"/>
      <c r="I3" s="163"/>
      <c r="J3" s="163"/>
    </row>
    <row r="4" spans="1:10" s="1" customFormat="1" ht="57.75" customHeight="1">
      <c r="A4" s="164" t="s">
        <v>384</v>
      </c>
      <c r="B4" s="164"/>
      <c r="C4" s="164"/>
      <c r="D4" s="164"/>
      <c r="E4" s="164"/>
      <c r="F4" s="164"/>
      <c r="G4" s="164"/>
      <c r="H4" s="164"/>
      <c r="I4" s="164"/>
      <c r="J4" s="164"/>
    </row>
    <row r="5" spans="2:10" ht="15.75">
      <c r="B5" s="7"/>
      <c r="C5" s="1"/>
      <c r="D5" s="1"/>
      <c r="E5" s="1"/>
      <c r="F5" s="1"/>
      <c r="G5" s="167" t="s">
        <v>366</v>
      </c>
      <c r="H5" s="167"/>
      <c r="I5" s="167"/>
      <c r="J5" s="167"/>
    </row>
    <row r="6" spans="1:10" ht="21" customHeight="1">
      <c r="A6" s="159" t="s">
        <v>102</v>
      </c>
      <c r="B6" s="161" t="s">
        <v>0</v>
      </c>
      <c r="C6" s="161" t="s">
        <v>1</v>
      </c>
      <c r="D6" s="161" t="s">
        <v>2</v>
      </c>
      <c r="E6" s="161" t="s">
        <v>3</v>
      </c>
      <c r="F6" s="161" t="s">
        <v>115</v>
      </c>
      <c r="G6" s="157" t="s">
        <v>362</v>
      </c>
      <c r="H6" s="157" t="s">
        <v>418</v>
      </c>
      <c r="I6" s="165" t="s">
        <v>363</v>
      </c>
      <c r="J6" s="166"/>
    </row>
    <row r="7" spans="1:10" s="1" customFormat="1" ht="26.25" customHeight="1">
      <c r="A7" s="160"/>
      <c r="B7" s="162"/>
      <c r="C7" s="162"/>
      <c r="D7" s="162"/>
      <c r="E7" s="162"/>
      <c r="F7" s="162"/>
      <c r="G7" s="158"/>
      <c r="H7" s="158"/>
      <c r="I7" s="119" t="s">
        <v>364</v>
      </c>
      <c r="J7" s="119" t="s">
        <v>365</v>
      </c>
    </row>
    <row r="8" spans="1:10" s="1" customFormat="1" ht="15">
      <c r="A8" s="15" t="s">
        <v>58</v>
      </c>
      <c r="B8" s="53" t="s">
        <v>4</v>
      </c>
      <c r="C8" s="54" t="s">
        <v>5</v>
      </c>
      <c r="D8" s="54"/>
      <c r="E8" s="55"/>
      <c r="F8" s="54"/>
      <c r="G8" s="56">
        <f>G9</f>
        <v>7767.5</v>
      </c>
      <c r="H8" s="56">
        <f>H9</f>
        <v>1270.3000000000002</v>
      </c>
      <c r="I8" s="56">
        <f>I9</f>
        <v>8140.500000000001</v>
      </c>
      <c r="J8" s="56">
        <f>J9</f>
        <v>8507.6</v>
      </c>
    </row>
    <row r="9" spans="1:10" ht="15">
      <c r="A9" s="15">
        <v>1</v>
      </c>
      <c r="B9" s="53" t="s">
        <v>56</v>
      </c>
      <c r="C9" s="54" t="s">
        <v>5</v>
      </c>
      <c r="D9" s="54" t="s">
        <v>57</v>
      </c>
      <c r="E9" s="55"/>
      <c r="F9" s="54"/>
      <c r="G9" s="57">
        <f>G10+G14</f>
        <v>7767.5</v>
      </c>
      <c r="H9" s="57">
        <f>H10+H14</f>
        <v>1270.3000000000002</v>
      </c>
      <c r="I9" s="57">
        <f>I10+I14</f>
        <v>8140.500000000001</v>
      </c>
      <c r="J9" s="57">
        <f>J10+J14</f>
        <v>8507.6</v>
      </c>
    </row>
    <row r="10" spans="1:10" ht="42.75">
      <c r="A10" s="15" t="s">
        <v>6</v>
      </c>
      <c r="B10" s="58" t="s">
        <v>7</v>
      </c>
      <c r="C10" s="44" t="s">
        <v>5</v>
      </c>
      <c r="D10" s="44" t="s">
        <v>8</v>
      </c>
      <c r="E10" s="45"/>
      <c r="F10" s="44"/>
      <c r="G10" s="57">
        <f aca="true" t="shared" si="0" ref="G10:J12">G11</f>
        <v>1772.4</v>
      </c>
      <c r="H10" s="57">
        <f t="shared" si="0"/>
        <v>264.5</v>
      </c>
      <c r="I10" s="57">
        <f t="shared" si="0"/>
        <v>1858.7</v>
      </c>
      <c r="J10" s="57">
        <f t="shared" si="0"/>
        <v>1943.6</v>
      </c>
    </row>
    <row r="11" spans="1:10" s="1" customFormat="1" ht="45">
      <c r="A11" s="20" t="s">
        <v>9</v>
      </c>
      <c r="B11" s="40" t="s">
        <v>252</v>
      </c>
      <c r="C11" s="41" t="s">
        <v>5</v>
      </c>
      <c r="D11" s="41" t="s">
        <v>8</v>
      </c>
      <c r="E11" s="42" t="s">
        <v>334</v>
      </c>
      <c r="F11" s="44"/>
      <c r="G11" s="59">
        <f t="shared" si="0"/>
        <v>1772.4</v>
      </c>
      <c r="H11" s="59">
        <f t="shared" si="0"/>
        <v>264.5</v>
      </c>
      <c r="I11" s="59">
        <f t="shared" si="0"/>
        <v>1858.7</v>
      </c>
      <c r="J11" s="59">
        <f t="shared" si="0"/>
        <v>1943.6</v>
      </c>
    </row>
    <row r="12" spans="1:10" ht="75">
      <c r="A12" s="20" t="s">
        <v>10</v>
      </c>
      <c r="B12" s="40" t="s">
        <v>63</v>
      </c>
      <c r="C12" s="41" t="s">
        <v>5</v>
      </c>
      <c r="D12" s="41" t="s">
        <v>8</v>
      </c>
      <c r="E12" s="42" t="s">
        <v>334</v>
      </c>
      <c r="F12" s="41" t="s">
        <v>61</v>
      </c>
      <c r="G12" s="59">
        <f t="shared" si="0"/>
        <v>1772.4</v>
      </c>
      <c r="H12" s="59">
        <f t="shared" si="0"/>
        <v>264.5</v>
      </c>
      <c r="I12" s="59">
        <f>I13</f>
        <v>1858.7</v>
      </c>
      <c r="J12" s="59">
        <f>J13</f>
        <v>1943.6</v>
      </c>
    </row>
    <row r="13" spans="1:10" ht="30">
      <c r="A13" s="20" t="s">
        <v>64</v>
      </c>
      <c r="B13" s="23" t="s">
        <v>65</v>
      </c>
      <c r="C13" s="41" t="s">
        <v>5</v>
      </c>
      <c r="D13" s="41" t="s">
        <v>8</v>
      </c>
      <c r="E13" s="42" t="s">
        <v>334</v>
      </c>
      <c r="F13" s="41" t="s">
        <v>62</v>
      </c>
      <c r="G13" s="59">
        <v>1772.4</v>
      </c>
      <c r="H13" s="59">
        <v>264.5</v>
      </c>
      <c r="I13" s="59">
        <v>1858.7</v>
      </c>
      <c r="J13" s="59">
        <v>1943.6</v>
      </c>
    </row>
    <row r="14" spans="1:10" ht="57">
      <c r="A14" s="15" t="s">
        <v>11</v>
      </c>
      <c r="B14" s="58" t="s">
        <v>12</v>
      </c>
      <c r="C14" s="17" t="s">
        <v>5</v>
      </c>
      <c r="D14" s="17" t="s">
        <v>13</v>
      </c>
      <c r="E14" s="60"/>
      <c r="F14" s="61"/>
      <c r="G14" s="56">
        <f>G15+G22+G25+G28</f>
        <v>5995.1</v>
      </c>
      <c r="H14" s="56">
        <f>H15+H22+H25+H28</f>
        <v>1005.8000000000002</v>
      </c>
      <c r="I14" s="56">
        <f>I15+I22+I25+I28</f>
        <v>6281.800000000001</v>
      </c>
      <c r="J14" s="56">
        <f>J15+J22+J25+J28</f>
        <v>6564</v>
      </c>
    </row>
    <row r="15" spans="1:10" s="1" customFormat="1" ht="60">
      <c r="A15" s="20" t="s">
        <v>14</v>
      </c>
      <c r="B15" s="40" t="s">
        <v>116</v>
      </c>
      <c r="C15" s="41" t="s">
        <v>5</v>
      </c>
      <c r="D15" s="41" t="s">
        <v>13</v>
      </c>
      <c r="E15" s="42" t="s">
        <v>335</v>
      </c>
      <c r="F15" s="44"/>
      <c r="G15" s="59">
        <f>G16+G18+G20</f>
        <v>4972.800000000001</v>
      </c>
      <c r="H15" s="59">
        <f>H16+H18+H20</f>
        <v>770.4000000000001</v>
      </c>
      <c r="I15" s="59">
        <f>I16+I18+I20</f>
        <v>5250.6</v>
      </c>
      <c r="J15" s="59">
        <f>J16+J18+J20</f>
        <v>5490.6</v>
      </c>
    </row>
    <row r="16" spans="1:10" s="1" customFormat="1" ht="75">
      <c r="A16" s="20" t="s">
        <v>15</v>
      </c>
      <c r="B16" s="40" t="s">
        <v>63</v>
      </c>
      <c r="C16" s="41" t="s">
        <v>5</v>
      </c>
      <c r="D16" s="41" t="s">
        <v>13</v>
      </c>
      <c r="E16" s="42" t="s">
        <v>335</v>
      </c>
      <c r="F16" s="41" t="s">
        <v>61</v>
      </c>
      <c r="G16" s="59">
        <f>G17</f>
        <v>3119.3</v>
      </c>
      <c r="H16" s="59">
        <f>H17</f>
        <v>520.2</v>
      </c>
      <c r="I16" s="59">
        <f>I17</f>
        <v>3271.2</v>
      </c>
      <c r="J16" s="59">
        <f>J17</f>
        <v>3420.7</v>
      </c>
    </row>
    <row r="17" spans="1:10" s="1" customFormat="1" ht="30">
      <c r="A17" s="20" t="s">
        <v>75</v>
      </c>
      <c r="B17" s="40" t="s">
        <v>65</v>
      </c>
      <c r="C17" s="41" t="s">
        <v>5</v>
      </c>
      <c r="D17" s="41" t="s">
        <v>13</v>
      </c>
      <c r="E17" s="42" t="s">
        <v>335</v>
      </c>
      <c r="F17" s="41" t="s">
        <v>62</v>
      </c>
      <c r="G17" s="59">
        <v>3119.3</v>
      </c>
      <c r="H17" s="59">
        <v>520.2</v>
      </c>
      <c r="I17" s="59">
        <v>3271.2</v>
      </c>
      <c r="J17" s="59">
        <v>3420.7</v>
      </c>
    </row>
    <row r="18" spans="1:10" s="1" customFormat="1" ht="30">
      <c r="A18" s="20" t="s">
        <v>319</v>
      </c>
      <c r="B18" s="40" t="s">
        <v>91</v>
      </c>
      <c r="C18" s="41" t="s">
        <v>5</v>
      </c>
      <c r="D18" s="41" t="s">
        <v>13</v>
      </c>
      <c r="E18" s="42" t="s">
        <v>335</v>
      </c>
      <c r="F18" s="41" t="s">
        <v>69</v>
      </c>
      <c r="G18" s="59">
        <f>G19</f>
        <v>1853.4</v>
      </c>
      <c r="H18" s="59">
        <f>H19</f>
        <v>250.2</v>
      </c>
      <c r="I18" s="59">
        <f>I19</f>
        <v>1979.3</v>
      </c>
      <c r="J18" s="59">
        <f>J19</f>
        <v>2069.8</v>
      </c>
    </row>
    <row r="19" spans="1:10" s="1" customFormat="1" ht="45">
      <c r="A19" s="20" t="s">
        <v>320</v>
      </c>
      <c r="B19" s="40" t="s">
        <v>71</v>
      </c>
      <c r="C19" s="41" t="s">
        <v>5</v>
      </c>
      <c r="D19" s="41" t="s">
        <v>13</v>
      </c>
      <c r="E19" s="42" t="s">
        <v>335</v>
      </c>
      <c r="F19" s="41" t="s">
        <v>67</v>
      </c>
      <c r="G19" s="59">
        <f>100.5+126.1+612.5+539.4+8.7+304+196.2-34</f>
        <v>1853.4</v>
      </c>
      <c r="H19" s="59">
        <v>250.2</v>
      </c>
      <c r="I19" s="59">
        <v>1979.3</v>
      </c>
      <c r="J19" s="59">
        <v>2069.8</v>
      </c>
    </row>
    <row r="20" spans="1:10" s="1" customFormat="1" ht="15">
      <c r="A20" s="20" t="s">
        <v>321</v>
      </c>
      <c r="B20" s="40" t="s">
        <v>72</v>
      </c>
      <c r="C20" s="41" t="s">
        <v>5</v>
      </c>
      <c r="D20" s="41" t="s">
        <v>13</v>
      </c>
      <c r="E20" s="42" t="s">
        <v>335</v>
      </c>
      <c r="F20" s="41" t="s">
        <v>70</v>
      </c>
      <c r="G20" s="41" t="s">
        <v>251</v>
      </c>
      <c r="H20" s="41" t="s">
        <v>435</v>
      </c>
      <c r="I20" s="59">
        <v>0.1</v>
      </c>
      <c r="J20" s="59">
        <v>0.1</v>
      </c>
    </row>
    <row r="21" spans="1:10" s="1" customFormat="1" ht="15">
      <c r="A21" s="20" t="s">
        <v>322</v>
      </c>
      <c r="B21" s="40" t="s">
        <v>73</v>
      </c>
      <c r="C21" s="41" t="s">
        <v>5</v>
      </c>
      <c r="D21" s="41" t="s">
        <v>13</v>
      </c>
      <c r="E21" s="42" t="s">
        <v>335</v>
      </c>
      <c r="F21" s="41" t="s">
        <v>68</v>
      </c>
      <c r="G21" s="59">
        <v>0.1</v>
      </c>
      <c r="H21" s="59">
        <v>0</v>
      </c>
      <c r="I21" s="59">
        <v>0.1</v>
      </c>
      <c r="J21" s="59">
        <v>0.1</v>
      </c>
    </row>
    <row r="22" spans="1:10" s="1" customFormat="1" ht="75">
      <c r="A22" s="20" t="s">
        <v>16</v>
      </c>
      <c r="B22" s="40" t="s">
        <v>87</v>
      </c>
      <c r="C22" s="52" t="s">
        <v>5</v>
      </c>
      <c r="D22" s="52" t="s">
        <v>13</v>
      </c>
      <c r="E22" s="24">
        <v>9900010022</v>
      </c>
      <c r="F22" s="10"/>
      <c r="G22" s="62">
        <f>G23</f>
        <v>158.4</v>
      </c>
      <c r="H22" s="62">
        <f>H23</f>
        <v>39.6</v>
      </c>
      <c r="I22" s="62">
        <f>I23</f>
        <v>166.1</v>
      </c>
      <c r="J22" s="62">
        <f>J23</f>
        <v>173.7</v>
      </c>
    </row>
    <row r="23" spans="1:10" ht="75">
      <c r="A23" s="20" t="s">
        <v>55</v>
      </c>
      <c r="B23" s="40" t="s">
        <v>63</v>
      </c>
      <c r="C23" s="52" t="s">
        <v>5</v>
      </c>
      <c r="D23" s="52" t="s">
        <v>13</v>
      </c>
      <c r="E23" s="24">
        <v>9900010022</v>
      </c>
      <c r="F23" s="52" t="s">
        <v>61</v>
      </c>
      <c r="G23" s="62">
        <f>G24</f>
        <v>158.4</v>
      </c>
      <c r="H23" s="62">
        <f>H24</f>
        <v>39.6</v>
      </c>
      <c r="I23" s="62">
        <v>166.1</v>
      </c>
      <c r="J23" s="62">
        <v>173.7</v>
      </c>
    </row>
    <row r="24" spans="1:10" ht="30">
      <c r="A24" s="20" t="s">
        <v>318</v>
      </c>
      <c r="B24" s="40" t="s">
        <v>65</v>
      </c>
      <c r="C24" s="63" t="s">
        <v>5</v>
      </c>
      <c r="D24" s="63" t="s">
        <v>13</v>
      </c>
      <c r="E24" s="24">
        <v>9900010022</v>
      </c>
      <c r="F24" s="63" t="s">
        <v>62</v>
      </c>
      <c r="G24" s="64">
        <v>158.4</v>
      </c>
      <c r="H24" s="64">
        <v>39.6</v>
      </c>
      <c r="I24" s="62">
        <v>166.1</v>
      </c>
      <c r="J24" s="62">
        <v>173.7</v>
      </c>
    </row>
    <row r="25" spans="1:10" s="1" customFormat="1" ht="60">
      <c r="A25" s="20" t="s">
        <v>98</v>
      </c>
      <c r="B25" s="40" t="s">
        <v>117</v>
      </c>
      <c r="C25" s="41" t="s">
        <v>5</v>
      </c>
      <c r="D25" s="41" t="s">
        <v>13</v>
      </c>
      <c r="E25" s="42" t="s">
        <v>336</v>
      </c>
      <c r="F25" s="44"/>
      <c r="G25" s="59">
        <f aca="true" t="shared" si="1" ref="G25:J26">G26</f>
        <v>721.9</v>
      </c>
      <c r="H25" s="59">
        <f t="shared" si="1"/>
        <v>134.8</v>
      </c>
      <c r="I25" s="59">
        <f t="shared" si="1"/>
        <v>757.1</v>
      </c>
      <c r="J25" s="59">
        <f t="shared" si="1"/>
        <v>791.7</v>
      </c>
    </row>
    <row r="26" spans="1:10" s="1" customFormat="1" ht="75">
      <c r="A26" s="20" t="s">
        <v>99</v>
      </c>
      <c r="B26" s="40" t="s">
        <v>63</v>
      </c>
      <c r="C26" s="41" t="s">
        <v>5</v>
      </c>
      <c r="D26" s="41" t="s">
        <v>13</v>
      </c>
      <c r="E26" s="42" t="s">
        <v>336</v>
      </c>
      <c r="F26" s="41" t="s">
        <v>61</v>
      </c>
      <c r="G26" s="59">
        <f t="shared" si="1"/>
        <v>721.9</v>
      </c>
      <c r="H26" s="59">
        <f t="shared" si="1"/>
        <v>134.8</v>
      </c>
      <c r="I26" s="59">
        <f t="shared" si="1"/>
        <v>757.1</v>
      </c>
      <c r="J26" s="59">
        <f t="shared" si="1"/>
        <v>791.7</v>
      </c>
    </row>
    <row r="27" spans="1:10" s="1" customFormat="1" ht="30">
      <c r="A27" s="20" t="s">
        <v>100</v>
      </c>
      <c r="B27" s="40" t="s">
        <v>65</v>
      </c>
      <c r="C27" s="41" t="s">
        <v>5</v>
      </c>
      <c r="D27" s="41" t="s">
        <v>13</v>
      </c>
      <c r="E27" s="42" t="s">
        <v>336</v>
      </c>
      <c r="F27" s="41" t="s">
        <v>62</v>
      </c>
      <c r="G27" s="59">
        <v>721.9</v>
      </c>
      <c r="H27" s="59">
        <v>134.8</v>
      </c>
      <c r="I27" s="59">
        <v>757.1</v>
      </c>
      <c r="J27" s="59">
        <v>791.7</v>
      </c>
    </row>
    <row r="28" spans="1:10" s="1" customFormat="1" ht="45">
      <c r="A28" s="20" t="s">
        <v>118</v>
      </c>
      <c r="B28" s="40" t="s">
        <v>54</v>
      </c>
      <c r="C28" s="41" t="s">
        <v>5</v>
      </c>
      <c r="D28" s="41" t="s">
        <v>13</v>
      </c>
      <c r="E28" s="42" t="s">
        <v>337</v>
      </c>
      <c r="F28" s="41"/>
      <c r="G28" s="59">
        <f>G29</f>
        <v>142</v>
      </c>
      <c r="H28" s="59">
        <f>H29</f>
        <v>61</v>
      </c>
      <c r="I28" s="59">
        <f aca="true" t="shared" si="2" ref="G28:J29">I29</f>
        <v>108</v>
      </c>
      <c r="J28" s="59">
        <f t="shared" si="2"/>
        <v>108</v>
      </c>
    </row>
    <row r="29" spans="1:10" ht="15">
      <c r="A29" s="20" t="s">
        <v>119</v>
      </c>
      <c r="B29" s="40" t="s">
        <v>72</v>
      </c>
      <c r="C29" s="41" t="s">
        <v>5</v>
      </c>
      <c r="D29" s="41" t="s">
        <v>13</v>
      </c>
      <c r="E29" s="42" t="s">
        <v>337</v>
      </c>
      <c r="F29" s="41" t="s">
        <v>70</v>
      </c>
      <c r="G29" s="59">
        <f t="shared" si="2"/>
        <v>142</v>
      </c>
      <c r="H29" s="59">
        <f>H30</f>
        <v>61</v>
      </c>
      <c r="I29" s="59">
        <f t="shared" si="2"/>
        <v>108</v>
      </c>
      <c r="J29" s="59">
        <f t="shared" si="2"/>
        <v>108</v>
      </c>
    </row>
    <row r="30" spans="1:10" s="12" customFormat="1" ht="15">
      <c r="A30" s="20" t="s">
        <v>120</v>
      </c>
      <c r="B30" s="40" t="s">
        <v>73</v>
      </c>
      <c r="C30" s="41" t="s">
        <v>5</v>
      </c>
      <c r="D30" s="41" t="s">
        <v>13</v>
      </c>
      <c r="E30" s="42" t="s">
        <v>337</v>
      </c>
      <c r="F30" s="41" t="s">
        <v>68</v>
      </c>
      <c r="G30" s="59">
        <f>108+34</f>
        <v>142</v>
      </c>
      <c r="H30" s="59">
        <v>61</v>
      </c>
      <c r="I30" s="59">
        <v>108</v>
      </c>
      <c r="J30" s="59">
        <v>108</v>
      </c>
    </row>
    <row r="31" spans="1:10" ht="15">
      <c r="A31" s="15" t="s">
        <v>59</v>
      </c>
      <c r="B31" s="54" t="s">
        <v>60</v>
      </c>
      <c r="C31" s="44" t="s">
        <v>17</v>
      </c>
      <c r="D31" s="41"/>
      <c r="E31" s="42"/>
      <c r="F31" s="41"/>
      <c r="G31" s="57">
        <f>G32+G63+G71+G80+G105+G110+G131+G139+G155+G160</f>
        <v>121660.60000000002</v>
      </c>
      <c r="H31" s="57">
        <f>H32+H63+H71+H80+H105+H110+H131+H139+H155+H160</f>
        <v>19347.6</v>
      </c>
      <c r="I31" s="57">
        <f>I32+I63+I71+I80+I105+I110+I131+I139+I155+I160</f>
        <v>102790.20000000001</v>
      </c>
      <c r="J31" s="57">
        <f>J32+J63+J71+J80+J105+J110+J131+J139+J155+J160</f>
        <v>104682.7</v>
      </c>
    </row>
    <row r="32" spans="1:10" s="1" customFormat="1" ht="15">
      <c r="A32" s="15" t="s">
        <v>233</v>
      </c>
      <c r="B32" s="53" t="s">
        <v>56</v>
      </c>
      <c r="C32" s="44" t="s">
        <v>17</v>
      </c>
      <c r="D32" s="44" t="s">
        <v>57</v>
      </c>
      <c r="E32" s="42"/>
      <c r="F32" s="41"/>
      <c r="G32" s="57">
        <f>G33+G49+G53</f>
        <v>28942.600000000002</v>
      </c>
      <c r="H32" s="57">
        <f>H33+H49+H53</f>
        <v>4595.6</v>
      </c>
      <c r="I32" s="57">
        <f>I33+I49+I53</f>
        <v>30036.300000000007</v>
      </c>
      <c r="J32" s="57">
        <f>J33+J49+J53</f>
        <v>31038.5</v>
      </c>
    </row>
    <row r="33" spans="1:10" s="1" customFormat="1" ht="71.25">
      <c r="A33" s="15" t="s">
        <v>234</v>
      </c>
      <c r="B33" s="58" t="s">
        <v>18</v>
      </c>
      <c r="C33" s="44" t="s">
        <v>17</v>
      </c>
      <c r="D33" s="44" t="s">
        <v>19</v>
      </c>
      <c r="E33" s="45"/>
      <c r="F33" s="41"/>
      <c r="G33" s="57">
        <f>G34+G37+G44</f>
        <v>27498.800000000003</v>
      </c>
      <c r="H33" s="57">
        <f>H34+H37+H44</f>
        <v>4259</v>
      </c>
      <c r="I33" s="57">
        <f>I34+I37+I44</f>
        <v>28819.200000000004</v>
      </c>
      <c r="J33" s="57">
        <f>J34+J37+J44</f>
        <v>29788.4</v>
      </c>
    </row>
    <row r="34" spans="1:10" s="1" customFormat="1" ht="51" customHeight="1">
      <c r="A34" s="20" t="s">
        <v>235</v>
      </c>
      <c r="B34" s="40" t="s">
        <v>253</v>
      </c>
      <c r="C34" s="41" t="s">
        <v>17</v>
      </c>
      <c r="D34" s="41" t="s">
        <v>19</v>
      </c>
      <c r="E34" s="42" t="s">
        <v>338</v>
      </c>
      <c r="F34" s="41"/>
      <c r="G34" s="59">
        <f aca="true" t="shared" si="3" ref="G34:J35">G35</f>
        <v>1772.4</v>
      </c>
      <c r="H34" s="59">
        <f t="shared" si="3"/>
        <v>298.3</v>
      </c>
      <c r="I34" s="59">
        <f t="shared" si="3"/>
        <v>1858.7</v>
      </c>
      <c r="J34" s="59">
        <f t="shared" si="3"/>
        <v>1943.6</v>
      </c>
    </row>
    <row r="35" spans="1:10" s="1" customFormat="1" ht="78.75" customHeight="1">
      <c r="A35" s="20" t="s">
        <v>236</v>
      </c>
      <c r="B35" s="40" t="s">
        <v>63</v>
      </c>
      <c r="C35" s="41" t="s">
        <v>17</v>
      </c>
      <c r="D35" s="41" t="s">
        <v>19</v>
      </c>
      <c r="E35" s="42" t="s">
        <v>338</v>
      </c>
      <c r="F35" s="41" t="s">
        <v>61</v>
      </c>
      <c r="G35" s="59">
        <f t="shared" si="3"/>
        <v>1772.4</v>
      </c>
      <c r="H35" s="59">
        <f t="shared" si="3"/>
        <v>298.3</v>
      </c>
      <c r="I35" s="59">
        <f t="shared" si="3"/>
        <v>1858.7</v>
      </c>
      <c r="J35" s="59">
        <f t="shared" si="3"/>
        <v>1943.6</v>
      </c>
    </row>
    <row r="36" spans="1:10" s="1" customFormat="1" ht="30">
      <c r="A36" s="20" t="s">
        <v>237</v>
      </c>
      <c r="B36" s="40" t="s">
        <v>65</v>
      </c>
      <c r="C36" s="41" t="s">
        <v>17</v>
      </c>
      <c r="D36" s="41" t="s">
        <v>19</v>
      </c>
      <c r="E36" s="42" t="s">
        <v>338</v>
      </c>
      <c r="F36" s="41" t="s">
        <v>62</v>
      </c>
      <c r="G36" s="59">
        <v>1772.4</v>
      </c>
      <c r="H36" s="59">
        <v>298.3</v>
      </c>
      <c r="I36" s="59">
        <v>1858.7</v>
      </c>
      <c r="J36" s="59">
        <v>1943.6</v>
      </c>
    </row>
    <row r="37" spans="1:10" s="1" customFormat="1" ht="83.25" customHeight="1">
      <c r="A37" s="20" t="s">
        <v>238</v>
      </c>
      <c r="B37" s="40" t="s">
        <v>88</v>
      </c>
      <c r="C37" s="41" t="s">
        <v>17</v>
      </c>
      <c r="D37" s="41" t="s">
        <v>19</v>
      </c>
      <c r="E37" s="42" t="s">
        <v>339</v>
      </c>
      <c r="F37" s="44"/>
      <c r="G37" s="59">
        <f>G38+G40+G42</f>
        <v>20800.3</v>
      </c>
      <c r="H37" s="59">
        <f>H38+H40+H42</f>
        <v>3315.5</v>
      </c>
      <c r="I37" s="59">
        <f>I38+I40+I42</f>
        <v>21795.4</v>
      </c>
      <c r="J37" s="59">
        <f>J38+J40+J42</f>
        <v>22791.4</v>
      </c>
    </row>
    <row r="38" spans="1:10" s="1" customFormat="1" ht="75">
      <c r="A38" s="20" t="s">
        <v>239</v>
      </c>
      <c r="B38" s="40" t="s">
        <v>63</v>
      </c>
      <c r="C38" s="41" t="s">
        <v>17</v>
      </c>
      <c r="D38" s="41" t="s">
        <v>19</v>
      </c>
      <c r="E38" s="42" t="s">
        <v>339</v>
      </c>
      <c r="F38" s="41" t="s">
        <v>61</v>
      </c>
      <c r="G38" s="59">
        <f>G39</f>
        <v>16801.9</v>
      </c>
      <c r="H38" s="59">
        <f>H39</f>
        <v>2810</v>
      </c>
      <c r="I38" s="59">
        <f>I39</f>
        <v>17620.2</v>
      </c>
      <c r="J38" s="59">
        <f>J39</f>
        <v>18425.4</v>
      </c>
    </row>
    <row r="39" spans="1:10" s="1" customFormat="1" ht="30">
      <c r="A39" s="20" t="s">
        <v>240</v>
      </c>
      <c r="B39" s="40" t="s">
        <v>65</v>
      </c>
      <c r="C39" s="41" t="s">
        <v>17</v>
      </c>
      <c r="D39" s="41" t="s">
        <v>19</v>
      </c>
      <c r="E39" s="42" t="s">
        <v>339</v>
      </c>
      <c r="F39" s="41" t="s">
        <v>62</v>
      </c>
      <c r="G39" s="59">
        <v>16801.9</v>
      </c>
      <c r="H39" s="59">
        <v>2810</v>
      </c>
      <c r="I39" s="59">
        <v>17620.2</v>
      </c>
      <c r="J39" s="59">
        <v>18425.4</v>
      </c>
    </row>
    <row r="40" spans="1:10" ht="30">
      <c r="A40" s="20" t="s">
        <v>241</v>
      </c>
      <c r="B40" s="40" t="s">
        <v>91</v>
      </c>
      <c r="C40" s="41" t="s">
        <v>17</v>
      </c>
      <c r="D40" s="41" t="s">
        <v>19</v>
      </c>
      <c r="E40" s="42" t="s">
        <v>339</v>
      </c>
      <c r="F40" s="41" t="s">
        <v>69</v>
      </c>
      <c r="G40" s="59">
        <f>G41</f>
        <v>3998.2999999999997</v>
      </c>
      <c r="H40" s="59">
        <f>H41</f>
        <v>505.5</v>
      </c>
      <c r="I40" s="59">
        <f>I41</f>
        <v>4175.1</v>
      </c>
      <c r="J40" s="59">
        <f>J41</f>
        <v>4365.9</v>
      </c>
    </row>
    <row r="41" spans="1:10" ht="45">
      <c r="A41" s="20" t="s">
        <v>242</v>
      </c>
      <c r="B41" s="40" t="s">
        <v>71</v>
      </c>
      <c r="C41" s="41" t="s">
        <v>17</v>
      </c>
      <c r="D41" s="41" t="s">
        <v>19</v>
      </c>
      <c r="E41" s="42" t="s">
        <v>339</v>
      </c>
      <c r="F41" s="41" t="s">
        <v>67</v>
      </c>
      <c r="G41" s="59">
        <f>230+48.3+169.9+103.9+12.7+14.1+31.2+1248.2+1290.6+368.7+478.5+2.2</f>
        <v>3998.2999999999997</v>
      </c>
      <c r="H41" s="59">
        <v>505.5</v>
      </c>
      <c r="I41" s="59">
        <v>4175.1</v>
      </c>
      <c r="J41" s="59">
        <v>4365.9</v>
      </c>
    </row>
    <row r="42" spans="1:10" s="1" customFormat="1" ht="21" customHeight="1">
      <c r="A42" s="20" t="s">
        <v>243</v>
      </c>
      <c r="B42" s="40" t="s">
        <v>72</v>
      </c>
      <c r="C42" s="41" t="s">
        <v>17</v>
      </c>
      <c r="D42" s="41" t="s">
        <v>19</v>
      </c>
      <c r="E42" s="42" t="s">
        <v>339</v>
      </c>
      <c r="F42" s="41" t="s">
        <v>70</v>
      </c>
      <c r="G42" s="59">
        <f>G43</f>
        <v>0.1</v>
      </c>
      <c r="H42" s="59">
        <f>H43</f>
        <v>0</v>
      </c>
      <c r="I42" s="59">
        <v>0.1</v>
      </c>
      <c r="J42" s="59">
        <v>0.1</v>
      </c>
    </row>
    <row r="43" spans="1:10" s="1" customFormat="1" ht="15">
      <c r="A43" s="20" t="s">
        <v>244</v>
      </c>
      <c r="B43" s="40" t="s">
        <v>73</v>
      </c>
      <c r="C43" s="41" t="s">
        <v>17</v>
      </c>
      <c r="D43" s="41" t="s">
        <v>19</v>
      </c>
      <c r="E43" s="42" t="s">
        <v>339</v>
      </c>
      <c r="F43" s="41" t="s">
        <v>68</v>
      </c>
      <c r="G43" s="59">
        <v>0.1</v>
      </c>
      <c r="H43" s="59">
        <v>0</v>
      </c>
      <c r="I43" s="59">
        <v>0.1</v>
      </c>
      <c r="J43" s="59">
        <v>0.1</v>
      </c>
    </row>
    <row r="44" spans="1:10" s="1" customFormat="1" ht="75">
      <c r="A44" s="20" t="s">
        <v>245</v>
      </c>
      <c r="B44" s="40" t="s">
        <v>82</v>
      </c>
      <c r="C44" s="41" t="s">
        <v>17</v>
      </c>
      <c r="D44" s="41" t="s">
        <v>19</v>
      </c>
      <c r="E44" s="42" t="s">
        <v>340</v>
      </c>
      <c r="F44" s="41"/>
      <c r="G44" s="59">
        <f>G45+G47</f>
        <v>4926.1</v>
      </c>
      <c r="H44" s="59">
        <f>H45+H47</f>
        <v>645.2</v>
      </c>
      <c r="I44" s="59">
        <f>I45+I47</f>
        <v>5165.1</v>
      </c>
      <c r="J44" s="59">
        <f>J45</f>
        <v>5053.4</v>
      </c>
    </row>
    <row r="45" spans="1:10" s="1" customFormat="1" ht="75">
      <c r="A45" s="20" t="s">
        <v>246</v>
      </c>
      <c r="B45" s="40" t="s">
        <v>63</v>
      </c>
      <c r="C45" s="41" t="s">
        <v>17</v>
      </c>
      <c r="D45" s="41" t="s">
        <v>19</v>
      </c>
      <c r="E45" s="42" t="s">
        <v>340</v>
      </c>
      <c r="F45" s="41" t="s">
        <v>61</v>
      </c>
      <c r="G45" s="59">
        <f>G46</f>
        <v>4608.1</v>
      </c>
      <c r="H45" s="59">
        <f>H46</f>
        <v>626.7</v>
      </c>
      <c r="I45" s="59">
        <f>I46</f>
        <v>4832.5</v>
      </c>
      <c r="J45" s="59">
        <f>J46</f>
        <v>5053.4</v>
      </c>
    </row>
    <row r="46" spans="1:10" s="1" customFormat="1" ht="30">
      <c r="A46" s="20" t="s">
        <v>247</v>
      </c>
      <c r="B46" s="40" t="s">
        <v>65</v>
      </c>
      <c r="C46" s="41" t="s">
        <v>17</v>
      </c>
      <c r="D46" s="41" t="s">
        <v>19</v>
      </c>
      <c r="E46" s="42" t="s">
        <v>340</v>
      </c>
      <c r="F46" s="41" t="s">
        <v>62</v>
      </c>
      <c r="G46" s="59">
        <v>4608.1</v>
      </c>
      <c r="H46" s="59">
        <v>626.7</v>
      </c>
      <c r="I46" s="59">
        <v>4832.5</v>
      </c>
      <c r="J46" s="59">
        <v>5053.4</v>
      </c>
    </row>
    <row r="47" spans="1:10" s="1" customFormat="1" ht="35.25" customHeight="1">
      <c r="A47" s="20" t="s">
        <v>248</v>
      </c>
      <c r="B47" s="40" t="s">
        <v>91</v>
      </c>
      <c r="C47" s="41" t="s">
        <v>17</v>
      </c>
      <c r="D47" s="41" t="s">
        <v>19</v>
      </c>
      <c r="E47" s="42" t="s">
        <v>340</v>
      </c>
      <c r="F47" s="41" t="s">
        <v>69</v>
      </c>
      <c r="G47" s="59">
        <f>G48</f>
        <v>318</v>
      </c>
      <c r="H47" s="59">
        <f>H48</f>
        <v>18.5</v>
      </c>
      <c r="I47" s="59">
        <f>I48</f>
        <v>332.6</v>
      </c>
      <c r="J47" s="59">
        <f>J48</f>
        <v>347.6</v>
      </c>
    </row>
    <row r="48" spans="1:10" ht="45">
      <c r="A48" s="20" t="s">
        <v>255</v>
      </c>
      <c r="B48" s="40" t="s">
        <v>71</v>
      </c>
      <c r="C48" s="41" t="s">
        <v>17</v>
      </c>
      <c r="D48" s="41" t="s">
        <v>19</v>
      </c>
      <c r="E48" s="42" t="s">
        <v>340</v>
      </c>
      <c r="F48" s="41" t="s">
        <v>67</v>
      </c>
      <c r="G48" s="59">
        <v>318</v>
      </c>
      <c r="H48" s="59">
        <v>18.5</v>
      </c>
      <c r="I48" s="59">
        <v>332.6</v>
      </c>
      <c r="J48" s="59">
        <v>347.6</v>
      </c>
    </row>
    <row r="49" spans="1:10" s="1" customFormat="1" ht="15">
      <c r="A49" s="15" t="s">
        <v>256</v>
      </c>
      <c r="B49" s="58" t="s">
        <v>20</v>
      </c>
      <c r="C49" s="44" t="s">
        <v>17</v>
      </c>
      <c r="D49" s="44" t="s">
        <v>21</v>
      </c>
      <c r="E49" s="45"/>
      <c r="F49" s="41"/>
      <c r="G49" s="57">
        <f>G52</f>
        <v>585</v>
      </c>
      <c r="H49" s="57">
        <f>H52</f>
        <v>0</v>
      </c>
      <c r="I49" s="57">
        <f>I52</f>
        <v>1007.9</v>
      </c>
      <c r="J49" s="57">
        <f>J52</f>
        <v>1040.5</v>
      </c>
    </row>
    <row r="50" spans="1:10" ht="38.25" customHeight="1">
      <c r="A50" s="20" t="s">
        <v>257</v>
      </c>
      <c r="B50" s="40" t="s">
        <v>101</v>
      </c>
      <c r="C50" s="41" t="s">
        <v>17</v>
      </c>
      <c r="D50" s="41" t="s">
        <v>21</v>
      </c>
      <c r="E50" s="42" t="s">
        <v>413</v>
      </c>
      <c r="F50" s="41"/>
      <c r="G50" s="59">
        <f aca="true" t="shared" si="4" ref="G50:J51">G51</f>
        <v>585</v>
      </c>
      <c r="H50" s="59">
        <f t="shared" si="4"/>
        <v>0</v>
      </c>
      <c r="I50" s="59">
        <f t="shared" si="4"/>
        <v>1007.9</v>
      </c>
      <c r="J50" s="59">
        <f t="shared" si="4"/>
        <v>1040.5</v>
      </c>
    </row>
    <row r="51" spans="1:10" s="1" customFormat="1" ht="15">
      <c r="A51" s="20" t="s">
        <v>258</v>
      </c>
      <c r="B51" s="40" t="s">
        <v>72</v>
      </c>
      <c r="C51" s="41" t="s">
        <v>17</v>
      </c>
      <c r="D51" s="41" t="s">
        <v>21</v>
      </c>
      <c r="E51" s="42" t="s">
        <v>413</v>
      </c>
      <c r="F51" s="41" t="s">
        <v>70</v>
      </c>
      <c r="G51" s="59">
        <f t="shared" si="4"/>
        <v>585</v>
      </c>
      <c r="H51" s="59">
        <f t="shared" si="4"/>
        <v>0</v>
      </c>
      <c r="I51" s="59">
        <f t="shared" si="4"/>
        <v>1007.9</v>
      </c>
      <c r="J51" s="59">
        <f t="shared" si="4"/>
        <v>1040.5</v>
      </c>
    </row>
    <row r="52" spans="1:10" s="1" customFormat="1" ht="26.25" customHeight="1">
      <c r="A52" s="20" t="s">
        <v>259</v>
      </c>
      <c r="B52" s="40" t="s">
        <v>22</v>
      </c>
      <c r="C52" s="41" t="s">
        <v>17</v>
      </c>
      <c r="D52" s="41" t="s">
        <v>21</v>
      </c>
      <c r="E52" s="42" t="s">
        <v>413</v>
      </c>
      <c r="F52" s="41" t="s">
        <v>23</v>
      </c>
      <c r="G52" s="59">
        <f>1235-650</f>
        <v>585</v>
      </c>
      <c r="H52" s="59">
        <v>0</v>
      </c>
      <c r="I52" s="59">
        <v>1007.9</v>
      </c>
      <c r="J52" s="59">
        <v>1040.5</v>
      </c>
    </row>
    <row r="53" spans="1:10" s="1" customFormat="1" ht="25.5" customHeight="1">
      <c r="A53" s="15" t="s">
        <v>260</v>
      </c>
      <c r="B53" s="58" t="s">
        <v>24</v>
      </c>
      <c r="C53" s="44" t="s">
        <v>17</v>
      </c>
      <c r="D53" s="44" t="s">
        <v>25</v>
      </c>
      <c r="E53" s="45"/>
      <c r="F53" s="44"/>
      <c r="G53" s="57">
        <f>G54+G60+G59</f>
        <v>858.8</v>
      </c>
      <c r="H53" s="57">
        <f>H54+H60+H59</f>
        <v>336.6</v>
      </c>
      <c r="I53" s="57">
        <f>I54+I60</f>
        <v>209.2</v>
      </c>
      <c r="J53" s="57">
        <f>J54+J60</f>
        <v>209.6</v>
      </c>
    </row>
    <row r="54" spans="1:10" s="1" customFormat="1" ht="39.75" customHeight="1">
      <c r="A54" s="66" t="s">
        <v>261</v>
      </c>
      <c r="B54" s="67" t="s">
        <v>121</v>
      </c>
      <c r="C54" s="68" t="s">
        <v>17</v>
      </c>
      <c r="D54" s="68" t="s">
        <v>25</v>
      </c>
      <c r="E54" s="69" t="s">
        <v>378</v>
      </c>
      <c r="F54" s="68"/>
      <c r="G54" s="51">
        <f aca="true" t="shared" si="5" ref="G54:J55">G55</f>
        <v>200</v>
      </c>
      <c r="H54" s="51">
        <f t="shared" si="5"/>
        <v>0</v>
      </c>
      <c r="I54" s="51">
        <f t="shared" si="5"/>
        <v>200</v>
      </c>
      <c r="J54" s="51">
        <f t="shared" si="5"/>
        <v>200</v>
      </c>
    </row>
    <row r="55" spans="1:10" s="1" customFormat="1" ht="36.75" customHeight="1">
      <c r="A55" s="66" t="s">
        <v>262</v>
      </c>
      <c r="B55" s="67" t="s">
        <v>91</v>
      </c>
      <c r="C55" s="68" t="s">
        <v>17</v>
      </c>
      <c r="D55" s="68" t="s">
        <v>25</v>
      </c>
      <c r="E55" s="69" t="s">
        <v>378</v>
      </c>
      <c r="F55" s="68" t="s">
        <v>69</v>
      </c>
      <c r="G55" s="51">
        <f t="shared" si="5"/>
        <v>200</v>
      </c>
      <c r="H55" s="51">
        <f t="shared" si="5"/>
        <v>0</v>
      </c>
      <c r="I55" s="51">
        <f t="shared" si="5"/>
        <v>200</v>
      </c>
      <c r="J55" s="51">
        <f t="shared" si="5"/>
        <v>200</v>
      </c>
    </row>
    <row r="56" spans="1:10" s="1" customFormat="1" ht="48" customHeight="1">
      <c r="A56" s="66" t="s">
        <v>263</v>
      </c>
      <c r="B56" s="67" t="s">
        <v>71</v>
      </c>
      <c r="C56" s="68" t="s">
        <v>17</v>
      </c>
      <c r="D56" s="68" t="s">
        <v>25</v>
      </c>
      <c r="E56" s="69" t="s">
        <v>378</v>
      </c>
      <c r="F56" s="68" t="s">
        <v>67</v>
      </c>
      <c r="G56" s="51">
        <v>200</v>
      </c>
      <c r="H56" s="51">
        <v>0</v>
      </c>
      <c r="I56" s="51">
        <v>200</v>
      </c>
      <c r="J56" s="51">
        <v>200</v>
      </c>
    </row>
    <row r="57" spans="1:10" s="1" customFormat="1" ht="30.75" customHeight="1">
      <c r="A57" s="66" t="s">
        <v>407</v>
      </c>
      <c r="B57" s="67" t="s">
        <v>408</v>
      </c>
      <c r="C57" s="68" t="s">
        <v>17</v>
      </c>
      <c r="D57" s="68" t="s">
        <v>25</v>
      </c>
      <c r="E57" s="69" t="s">
        <v>415</v>
      </c>
      <c r="F57" s="68"/>
      <c r="G57" s="51">
        <f>G58</f>
        <v>650</v>
      </c>
      <c r="H57" s="51">
        <f>H58</f>
        <v>336.6</v>
      </c>
      <c r="I57" s="51">
        <v>0</v>
      </c>
      <c r="J57" s="51">
        <v>0</v>
      </c>
    </row>
    <row r="58" spans="1:10" s="1" customFormat="1" ht="26.25" customHeight="1">
      <c r="A58" s="66" t="s">
        <v>409</v>
      </c>
      <c r="B58" s="67" t="s">
        <v>72</v>
      </c>
      <c r="C58" s="68" t="s">
        <v>17</v>
      </c>
      <c r="D58" s="68" t="s">
        <v>25</v>
      </c>
      <c r="E58" s="69" t="s">
        <v>415</v>
      </c>
      <c r="F58" s="68" t="s">
        <v>70</v>
      </c>
      <c r="G58" s="51">
        <f>G59</f>
        <v>650</v>
      </c>
      <c r="H58" s="51">
        <f>H59</f>
        <v>336.6</v>
      </c>
      <c r="I58" s="51">
        <v>0</v>
      </c>
      <c r="J58" s="51">
        <v>0</v>
      </c>
    </row>
    <row r="59" spans="1:10" s="1" customFormat="1" ht="24.75" customHeight="1">
      <c r="A59" s="66" t="s">
        <v>410</v>
      </c>
      <c r="B59" s="67" t="s">
        <v>411</v>
      </c>
      <c r="C59" s="68" t="s">
        <v>17</v>
      </c>
      <c r="D59" s="68" t="s">
        <v>25</v>
      </c>
      <c r="E59" s="69" t="s">
        <v>415</v>
      </c>
      <c r="F59" s="68" t="s">
        <v>412</v>
      </c>
      <c r="G59" s="51">
        <v>650</v>
      </c>
      <c r="H59" s="51">
        <v>336.6</v>
      </c>
      <c r="I59" s="51">
        <v>0</v>
      </c>
      <c r="J59" s="51">
        <v>0</v>
      </c>
    </row>
    <row r="60" spans="1:10" ht="66" customHeight="1">
      <c r="A60" s="66" t="s">
        <v>264</v>
      </c>
      <c r="B60" s="67" t="s">
        <v>79</v>
      </c>
      <c r="C60" s="68" t="s">
        <v>17</v>
      </c>
      <c r="D60" s="68" t="s">
        <v>25</v>
      </c>
      <c r="E60" s="69" t="s">
        <v>341</v>
      </c>
      <c r="F60" s="68"/>
      <c r="G60" s="59">
        <f>G61</f>
        <v>8.8</v>
      </c>
      <c r="H60" s="59">
        <f>H61</f>
        <v>0</v>
      </c>
      <c r="I60" s="59">
        <v>9.2</v>
      </c>
      <c r="J60" s="59">
        <v>9.6</v>
      </c>
    </row>
    <row r="61" spans="1:10" ht="30">
      <c r="A61" s="66" t="s">
        <v>265</v>
      </c>
      <c r="B61" s="67" t="s">
        <v>91</v>
      </c>
      <c r="C61" s="68" t="s">
        <v>17</v>
      </c>
      <c r="D61" s="68" t="s">
        <v>25</v>
      </c>
      <c r="E61" s="69" t="s">
        <v>341</v>
      </c>
      <c r="F61" s="68" t="s">
        <v>69</v>
      </c>
      <c r="G61" s="59">
        <f>G62</f>
        <v>8.8</v>
      </c>
      <c r="H61" s="59">
        <f>H62</f>
        <v>0</v>
      </c>
      <c r="I61" s="59">
        <v>9.2</v>
      </c>
      <c r="J61" s="59">
        <v>9.6</v>
      </c>
    </row>
    <row r="62" spans="1:10" ht="45">
      <c r="A62" s="66" t="s">
        <v>266</v>
      </c>
      <c r="B62" s="67" t="s">
        <v>71</v>
      </c>
      <c r="C62" s="68" t="s">
        <v>17</v>
      </c>
      <c r="D62" s="68" t="s">
        <v>25</v>
      </c>
      <c r="E62" s="69" t="s">
        <v>341</v>
      </c>
      <c r="F62" s="68" t="s">
        <v>67</v>
      </c>
      <c r="G62" s="59">
        <v>8.8</v>
      </c>
      <c r="H62" s="59">
        <v>0</v>
      </c>
      <c r="I62" s="59">
        <v>9.2</v>
      </c>
      <c r="J62" s="59">
        <v>9.6</v>
      </c>
    </row>
    <row r="63" spans="1:10" s="1" customFormat="1" ht="42.75">
      <c r="A63" s="15" t="s">
        <v>267</v>
      </c>
      <c r="B63" s="53" t="s">
        <v>26</v>
      </c>
      <c r="C63" s="44" t="s">
        <v>17</v>
      </c>
      <c r="D63" s="44" t="s">
        <v>27</v>
      </c>
      <c r="E63" s="45"/>
      <c r="F63" s="41"/>
      <c r="G63" s="57">
        <f>G64</f>
        <v>72.2</v>
      </c>
      <c r="H63" s="57">
        <f>H64</f>
        <v>0.4</v>
      </c>
      <c r="I63" s="57">
        <f>I64</f>
        <v>72.5</v>
      </c>
      <c r="J63" s="57">
        <f>J64</f>
        <v>72.5</v>
      </c>
    </row>
    <row r="64" spans="1:10" ht="57">
      <c r="A64" s="15" t="s">
        <v>268</v>
      </c>
      <c r="B64" s="58" t="s">
        <v>171</v>
      </c>
      <c r="C64" s="44" t="s">
        <v>17</v>
      </c>
      <c r="D64" s="44" t="s">
        <v>172</v>
      </c>
      <c r="E64" s="45"/>
      <c r="F64" s="44"/>
      <c r="G64" s="57">
        <f>G65+G68</f>
        <v>72.2</v>
      </c>
      <c r="H64" s="57">
        <f>H65+H68</f>
        <v>0.4</v>
      </c>
      <c r="I64" s="57">
        <f>I65+I68</f>
        <v>72.5</v>
      </c>
      <c r="J64" s="57">
        <f>J65+J68</f>
        <v>72.5</v>
      </c>
    </row>
    <row r="65" spans="1:10" s="1" customFormat="1" ht="110.25" customHeight="1">
      <c r="A65" s="20" t="s">
        <v>269</v>
      </c>
      <c r="B65" s="40" t="s">
        <v>385</v>
      </c>
      <c r="C65" s="41" t="s">
        <v>17</v>
      </c>
      <c r="D65" s="41" t="s">
        <v>172</v>
      </c>
      <c r="E65" s="42" t="s">
        <v>342</v>
      </c>
      <c r="F65" s="41"/>
      <c r="G65" s="59">
        <f>G67</f>
        <v>2.2</v>
      </c>
      <c r="H65" s="59">
        <f>H67</f>
        <v>0.4</v>
      </c>
      <c r="I65" s="59">
        <f>I67</f>
        <v>2.5</v>
      </c>
      <c r="J65" s="59">
        <f>J67</f>
        <v>2.5</v>
      </c>
    </row>
    <row r="66" spans="1:10" s="1" customFormat="1" ht="30">
      <c r="A66" s="20" t="s">
        <v>270</v>
      </c>
      <c r="B66" s="40" t="s">
        <v>91</v>
      </c>
      <c r="C66" s="41" t="s">
        <v>17</v>
      </c>
      <c r="D66" s="41" t="s">
        <v>172</v>
      </c>
      <c r="E66" s="42" t="s">
        <v>342</v>
      </c>
      <c r="F66" s="41" t="s">
        <v>69</v>
      </c>
      <c r="G66" s="59">
        <f>G67</f>
        <v>2.2</v>
      </c>
      <c r="H66" s="59">
        <f>H67</f>
        <v>0.4</v>
      </c>
      <c r="I66" s="59">
        <f>I67</f>
        <v>2.5</v>
      </c>
      <c r="J66" s="59">
        <f>J67</f>
        <v>2.5</v>
      </c>
    </row>
    <row r="67" spans="1:10" s="1" customFormat="1" ht="45">
      <c r="A67" s="20" t="s">
        <v>271</v>
      </c>
      <c r="B67" s="40" t="s">
        <v>71</v>
      </c>
      <c r="C67" s="41" t="s">
        <v>17</v>
      </c>
      <c r="D67" s="41" t="s">
        <v>172</v>
      </c>
      <c r="E67" s="42" t="s">
        <v>342</v>
      </c>
      <c r="F67" s="41" t="s">
        <v>67</v>
      </c>
      <c r="G67" s="59">
        <v>2.2</v>
      </c>
      <c r="H67" s="59">
        <v>0.4</v>
      </c>
      <c r="I67" s="59">
        <v>2.5</v>
      </c>
      <c r="J67" s="59">
        <v>2.5</v>
      </c>
    </row>
    <row r="68" spans="1:10" ht="80.25" customHeight="1">
      <c r="A68" s="20" t="s">
        <v>272</v>
      </c>
      <c r="B68" s="40" t="s">
        <v>89</v>
      </c>
      <c r="C68" s="41" t="s">
        <v>17</v>
      </c>
      <c r="D68" s="41" t="s">
        <v>172</v>
      </c>
      <c r="E68" s="42" t="s">
        <v>343</v>
      </c>
      <c r="F68" s="41"/>
      <c r="G68" s="59">
        <f aca="true" t="shared" si="6" ref="G68:J69">G69</f>
        <v>70</v>
      </c>
      <c r="H68" s="59">
        <f t="shared" si="6"/>
        <v>0</v>
      </c>
      <c r="I68" s="59">
        <f t="shared" si="6"/>
        <v>70</v>
      </c>
      <c r="J68" s="59">
        <f t="shared" si="6"/>
        <v>70</v>
      </c>
    </row>
    <row r="69" spans="1:10" ht="30">
      <c r="A69" s="20" t="s">
        <v>273</v>
      </c>
      <c r="B69" s="40" t="s">
        <v>91</v>
      </c>
      <c r="C69" s="41" t="s">
        <v>17</v>
      </c>
      <c r="D69" s="41" t="s">
        <v>172</v>
      </c>
      <c r="E69" s="42" t="s">
        <v>343</v>
      </c>
      <c r="F69" s="41" t="s">
        <v>69</v>
      </c>
      <c r="G69" s="59">
        <f t="shared" si="6"/>
        <v>70</v>
      </c>
      <c r="H69" s="59">
        <f t="shared" si="6"/>
        <v>0</v>
      </c>
      <c r="I69" s="59">
        <f t="shared" si="6"/>
        <v>70</v>
      </c>
      <c r="J69" s="59">
        <f t="shared" si="6"/>
        <v>70</v>
      </c>
    </row>
    <row r="70" spans="1:10" ht="45">
      <c r="A70" s="20" t="s">
        <v>274</v>
      </c>
      <c r="B70" s="40" t="s">
        <v>71</v>
      </c>
      <c r="C70" s="41" t="s">
        <v>17</v>
      </c>
      <c r="D70" s="41" t="s">
        <v>172</v>
      </c>
      <c r="E70" s="42" t="s">
        <v>343</v>
      </c>
      <c r="F70" s="41" t="s">
        <v>67</v>
      </c>
      <c r="G70" s="59">
        <v>70</v>
      </c>
      <c r="H70" s="59">
        <v>0</v>
      </c>
      <c r="I70" s="59">
        <v>70</v>
      </c>
      <c r="J70" s="59">
        <v>70</v>
      </c>
    </row>
    <row r="71" spans="1:10" s="1" customFormat="1" ht="15">
      <c r="A71" s="15" t="s">
        <v>122</v>
      </c>
      <c r="B71" s="54" t="s">
        <v>28</v>
      </c>
      <c r="C71" s="44" t="s">
        <v>17</v>
      </c>
      <c r="D71" s="44" t="s">
        <v>29</v>
      </c>
      <c r="E71" s="42"/>
      <c r="F71" s="41"/>
      <c r="G71" s="57">
        <f>G72+G76</f>
        <v>600</v>
      </c>
      <c r="H71" s="57">
        <f>H72+H76</f>
        <v>0</v>
      </c>
      <c r="I71" s="57">
        <f>I72+I76</f>
        <v>800</v>
      </c>
      <c r="J71" s="57">
        <f>J72+J76</f>
        <v>800</v>
      </c>
    </row>
    <row r="72" spans="1:10" ht="15">
      <c r="A72" s="15" t="s">
        <v>123</v>
      </c>
      <c r="B72" s="71" t="s">
        <v>30</v>
      </c>
      <c r="C72" s="44" t="s">
        <v>17</v>
      </c>
      <c r="D72" s="44" t="s">
        <v>31</v>
      </c>
      <c r="E72" s="45"/>
      <c r="F72" s="44"/>
      <c r="G72" s="57">
        <f>G73</f>
        <v>400</v>
      </c>
      <c r="H72" s="57">
        <f>H73</f>
        <v>0</v>
      </c>
      <c r="I72" s="57">
        <f>I73</f>
        <v>600</v>
      </c>
      <c r="J72" s="57">
        <f>J73</f>
        <v>600</v>
      </c>
    </row>
    <row r="73" spans="1:10" ht="60">
      <c r="A73" s="20" t="s">
        <v>124</v>
      </c>
      <c r="B73" s="30" t="s">
        <v>90</v>
      </c>
      <c r="C73" s="41" t="s">
        <v>17</v>
      </c>
      <c r="D73" s="41" t="s">
        <v>31</v>
      </c>
      <c r="E73" s="42" t="s">
        <v>344</v>
      </c>
      <c r="F73" s="41"/>
      <c r="G73" s="59">
        <f>G75</f>
        <v>400</v>
      </c>
      <c r="H73" s="59">
        <f>H75</f>
        <v>0</v>
      </c>
      <c r="I73" s="59">
        <f>I75</f>
        <v>600</v>
      </c>
      <c r="J73" s="59">
        <f>J75</f>
        <v>600</v>
      </c>
    </row>
    <row r="74" spans="1:10" ht="41.25" customHeight="1">
      <c r="A74" s="20" t="s">
        <v>125</v>
      </c>
      <c r="B74" s="30" t="s">
        <v>91</v>
      </c>
      <c r="C74" s="41" t="s">
        <v>17</v>
      </c>
      <c r="D74" s="41" t="s">
        <v>31</v>
      </c>
      <c r="E74" s="42" t="s">
        <v>344</v>
      </c>
      <c r="F74" s="41" t="s">
        <v>69</v>
      </c>
      <c r="G74" s="59">
        <f>G75</f>
        <v>400</v>
      </c>
      <c r="H74" s="59">
        <f>H75</f>
        <v>0</v>
      </c>
      <c r="I74" s="59">
        <f>I75</f>
        <v>600</v>
      </c>
      <c r="J74" s="59">
        <f>J75</f>
        <v>600</v>
      </c>
    </row>
    <row r="75" spans="1:10" ht="40.5" customHeight="1">
      <c r="A75" s="20" t="s">
        <v>126</v>
      </c>
      <c r="B75" s="30" t="s">
        <v>71</v>
      </c>
      <c r="C75" s="41" t="s">
        <v>17</v>
      </c>
      <c r="D75" s="41" t="s">
        <v>31</v>
      </c>
      <c r="E75" s="42" t="s">
        <v>344</v>
      </c>
      <c r="F75" s="41" t="s">
        <v>67</v>
      </c>
      <c r="G75" s="59">
        <v>400</v>
      </c>
      <c r="H75" s="59">
        <v>0</v>
      </c>
      <c r="I75" s="59">
        <v>600</v>
      </c>
      <c r="J75" s="59">
        <v>600</v>
      </c>
    </row>
    <row r="76" spans="1:10" s="1" customFormat="1" ht="15">
      <c r="A76" s="15" t="s">
        <v>275</v>
      </c>
      <c r="B76" s="54" t="s">
        <v>249</v>
      </c>
      <c r="C76" s="44" t="s">
        <v>17</v>
      </c>
      <c r="D76" s="44" t="s">
        <v>250</v>
      </c>
      <c r="E76" s="42"/>
      <c r="F76" s="41"/>
      <c r="G76" s="57">
        <f>G77</f>
        <v>200</v>
      </c>
      <c r="H76" s="57">
        <f>H77</f>
        <v>0</v>
      </c>
      <c r="I76" s="57">
        <f>I77</f>
        <v>200</v>
      </c>
      <c r="J76" s="57">
        <f>J77</f>
        <v>200</v>
      </c>
    </row>
    <row r="77" spans="1:10" s="1" customFormat="1" ht="45">
      <c r="A77" s="20" t="s">
        <v>276</v>
      </c>
      <c r="B77" s="40" t="s">
        <v>110</v>
      </c>
      <c r="C77" s="41" t="s">
        <v>17</v>
      </c>
      <c r="D77" s="41" t="s">
        <v>250</v>
      </c>
      <c r="E77" s="42" t="s">
        <v>345</v>
      </c>
      <c r="F77" s="41"/>
      <c r="G77" s="59">
        <f>G79</f>
        <v>200</v>
      </c>
      <c r="H77" s="59">
        <f>H79</f>
        <v>0</v>
      </c>
      <c r="I77" s="59">
        <f>I79</f>
        <v>200</v>
      </c>
      <c r="J77" s="59">
        <f>J79</f>
        <v>200</v>
      </c>
    </row>
    <row r="78" spans="1:10" s="1" customFormat="1" ht="30">
      <c r="A78" s="20" t="s">
        <v>277</v>
      </c>
      <c r="B78" s="30" t="s">
        <v>91</v>
      </c>
      <c r="C78" s="41" t="s">
        <v>17</v>
      </c>
      <c r="D78" s="41" t="s">
        <v>250</v>
      </c>
      <c r="E78" s="42" t="s">
        <v>345</v>
      </c>
      <c r="F78" s="41" t="s">
        <v>69</v>
      </c>
      <c r="G78" s="59">
        <f>G79</f>
        <v>200</v>
      </c>
      <c r="H78" s="59">
        <f>H79</f>
        <v>0</v>
      </c>
      <c r="I78" s="59">
        <f>I79</f>
        <v>200</v>
      </c>
      <c r="J78" s="59">
        <f>J79</f>
        <v>200</v>
      </c>
    </row>
    <row r="79" spans="1:10" s="1" customFormat="1" ht="40.5" customHeight="1">
      <c r="A79" s="20" t="s">
        <v>278</v>
      </c>
      <c r="B79" s="30" t="s">
        <v>71</v>
      </c>
      <c r="C79" s="41" t="s">
        <v>17</v>
      </c>
      <c r="D79" s="41" t="s">
        <v>250</v>
      </c>
      <c r="E79" s="42" t="s">
        <v>345</v>
      </c>
      <c r="F79" s="41" t="s">
        <v>67</v>
      </c>
      <c r="G79" s="59">
        <v>200</v>
      </c>
      <c r="H79" s="59">
        <v>0</v>
      </c>
      <c r="I79" s="59">
        <v>200</v>
      </c>
      <c r="J79" s="59">
        <v>200</v>
      </c>
    </row>
    <row r="80" spans="1:10" s="1" customFormat="1" ht="28.5">
      <c r="A80" s="15" t="s">
        <v>127</v>
      </c>
      <c r="B80" s="53" t="s">
        <v>32</v>
      </c>
      <c r="C80" s="44" t="s">
        <v>17</v>
      </c>
      <c r="D80" s="44" t="s">
        <v>33</v>
      </c>
      <c r="E80" s="45"/>
      <c r="F80" s="41"/>
      <c r="G80" s="57">
        <f>G81</f>
        <v>50221.9</v>
      </c>
      <c r="H80" s="57">
        <f>H81</f>
        <v>10441</v>
      </c>
      <c r="I80" s="57">
        <f>I81</f>
        <v>42355.8</v>
      </c>
      <c r="J80" s="57">
        <f>J81</f>
        <v>41491.4</v>
      </c>
    </row>
    <row r="81" spans="1:10" ht="15">
      <c r="A81" s="15" t="s">
        <v>128</v>
      </c>
      <c r="B81" s="58" t="s">
        <v>78</v>
      </c>
      <c r="C81" s="44" t="s">
        <v>17</v>
      </c>
      <c r="D81" s="44" t="s">
        <v>34</v>
      </c>
      <c r="E81" s="45"/>
      <c r="F81" s="44"/>
      <c r="G81" s="57">
        <f>G82+G85+G88+G91+G95+G97+G102</f>
        <v>50221.9</v>
      </c>
      <c r="H81" s="57">
        <f>H82+H85+H88+H91+H95+H97+H102</f>
        <v>10441</v>
      </c>
      <c r="I81" s="57">
        <f>I82+I85+I88+I91+I95+I97+I102</f>
        <v>42355.8</v>
      </c>
      <c r="J81" s="57">
        <f>J82+J85+J88+J91+J95+J97+J102</f>
        <v>41491.4</v>
      </c>
    </row>
    <row r="82" spans="1:10" s="1" customFormat="1" ht="45">
      <c r="A82" s="20" t="s">
        <v>129</v>
      </c>
      <c r="B82" s="40" t="s">
        <v>374</v>
      </c>
      <c r="C82" s="41" t="s">
        <v>17</v>
      </c>
      <c r="D82" s="41" t="s">
        <v>34</v>
      </c>
      <c r="E82" s="42" t="s">
        <v>368</v>
      </c>
      <c r="F82" s="41"/>
      <c r="G82" s="59">
        <f aca="true" t="shared" si="7" ref="G82:J83">G83</f>
        <v>1043</v>
      </c>
      <c r="H82" s="59">
        <f t="shared" si="7"/>
        <v>0</v>
      </c>
      <c r="I82" s="59">
        <f t="shared" si="7"/>
        <v>0</v>
      </c>
      <c r="J82" s="59">
        <f t="shared" si="7"/>
        <v>0</v>
      </c>
    </row>
    <row r="83" spans="1:10" s="1" customFormat="1" ht="30">
      <c r="A83" s="20" t="s">
        <v>130</v>
      </c>
      <c r="B83" s="40" t="s">
        <v>91</v>
      </c>
      <c r="C83" s="41" t="s">
        <v>17</v>
      </c>
      <c r="D83" s="41" t="s">
        <v>34</v>
      </c>
      <c r="E83" s="42" t="s">
        <v>368</v>
      </c>
      <c r="F83" s="41" t="s">
        <v>69</v>
      </c>
      <c r="G83" s="59">
        <f t="shared" si="7"/>
        <v>1043</v>
      </c>
      <c r="H83" s="59">
        <f t="shared" si="7"/>
        <v>0</v>
      </c>
      <c r="I83" s="59">
        <f t="shared" si="7"/>
        <v>0</v>
      </c>
      <c r="J83" s="59">
        <f t="shared" si="7"/>
        <v>0</v>
      </c>
    </row>
    <row r="84" spans="1:10" s="1" customFormat="1" ht="45">
      <c r="A84" s="20" t="s">
        <v>131</v>
      </c>
      <c r="B84" s="40" t="s">
        <v>71</v>
      </c>
      <c r="C84" s="41" t="s">
        <v>17</v>
      </c>
      <c r="D84" s="41" t="s">
        <v>34</v>
      </c>
      <c r="E84" s="42" t="s">
        <v>368</v>
      </c>
      <c r="F84" s="41" t="s">
        <v>67</v>
      </c>
      <c r="G84" s="59">
        <v>1043</v>
      </c>
      <c r="H84" s="59">
        <v>0</v>
      </c>
      <c r="I84" s="59">
        <v>0</v>
      </c>
      <c r="J84" s="59">
        <v>0</v>
      </c>
    </row>
    <row r="85" spans="1:10" s="1" customFormat="1" ht="45">
      <c r="A85" s="20" t="s">
        <v>279</v>
      </c>
      <c r="B85" s="40" t="s">
        <v>375</v>
      </c>
      <c r="C85" s="41" t="s">
        <v>17</v>
      </c>
      <c r="D85" s="41" t="s">
        <v>34</v>
      </c>
      <c r="E85" s="42" t="s">
        <v>369</v>
      </c>
      <c r="F85" s="41"/>
      <c r="G85" s="59">
        <f aca="true" t="shared" si="8" ref="G85:J86">G86</f>
        <v>490.9</v>
      </c>
      <c r="H85" s="59">
        <f t="shared" si="8"/>
        <v>0</v>
      </c>
      <c r="I85" s="59">
        <f t="shared" si="8"/>
        <v>0</v>
      </c>
      <c r="J85" s="59">
        <f t="shared" si="8"/>
        <v>0</v>
      </c>
    </row>
    <row r="86" spans="1:10" s="1" customFormat="1" ht="30">
      <c r="A86" s="20" t="s">
        <v>280</v>
      </c>
      <c r="B86" s="40" t="s">
        <v>91</v>
      </c>
      <c r="C86" s="41" t="s">
        <v>17</v>
      </c>
      <c r="D86" s="41" t="s">
        <v>34</v>
      </c>
      <c r="E86" s="42" t="s">
        <v>369</v>
      </c>
      <c r="F86" s="41" t="s">
        <v>69</v>
      </c>
      <c r="G86" s="59">
        <f t="shared" si="8"/>
        <v>490.9</v>
      </c>
      <c r="H86" s="59">
        <f t="shared" si="8"/>
        <v>0</v>
      </c>
      <c r="I86" s="59">
        <f t="shared" si="8"/>
        <v>0</v>
      </c>
      <c r="J86" s="59">
        <f t="shared" si="8"/>
        <v>0</v>
      </c>
    </row>
    <row r="87" spans="1:10" s="1" customFormat="1" ht="45">
      <c r="A87" s="20" t="s">
        <v>281</v>
      </c>
      <c r="B87" s="40" t="s">
        <v>71</v>
      </c>
      <c r="C87" s="41" t="s">
        <v>17</v>
      </c>
      <c r="D87" s="41" t="s">
        <v>34</v>
      </c>
      <c r="E87" s="42" t="s">
        <v>369</v>
      </c>
      <c r="F87" s="41" t="s">
        <v>67</v>
      </c>
      <c r="G87" s="59">
        <v>490.9</v>
      </c>
      <c r="H87" s="59">
        <v>0</v>
      </c>
      <c r="I87" s="59">
        <v>0</v>
      </c>
      <c r="J87" s="59">
        <v>0</v>
      </c>
    </row>
    <row r="88" spans="1:10" s="1" customFormat="1" ht="45">
      <c r="A88" s="20" t="s">
        <v>282</v>
      </c>
      <c r="B88" s="40" t="s">
        <v>376</v>
      </c>
      <c r="C88" s="41" t="s">
        <v>17</v>
      </c>
      <c r="D88" s="41" t="s">
        <v>34</v>
      </c>
      <c r="E88" s="42" t="s">
        <v>372</v>
      </c>
      <c r="F88" s="41"/>
      <c r="G88" s="59">
        <f aca="true" t="shared" si="9" ref="G88:J89">G89</f>
        <v>20365</v>
      </c>
      <c r="H88" s="59">
        <f t="shared" si="9"/>
        <v>0</v>
      </c>
      <c r="I88" s="59">
        <f t="shared" si="9"/>
        <v>0</v>
      </c>
      <c r="J88" s="59">
        <f t="shared" si="9"/>
        <v>0</v>
      </c>
    </row>
    <row r="89" spans="1:10" s="1" customFormat="1" ht="30">
      <c r="A89" s="20" t="s">
        <v>283</v>
      </c>
      <c r="B89" s="40" t="s">
        <v>91</v>
      </c>
      <c r="C89" s="41" t="s">
        <v>17</v>
      </c>
      <c r="D89" s="41" t="s">
        <v>34</v>
      </c>
      <c r="E89" s="42" t="s">
        <v>372</v>
      </c>
      <c r="F89" s="41" t="s">
        <v>69</v>
      </c>
      <c r="G89" s="59">
        <f t="shared" si="9"/>
        <v>20365</v>
      </c>
      <c r="H89" s="59">
        <f t="shared" si="9"/>
        <v>0</v>
      </c>
      <c r="I89" s="59">
        <f t="shared" si="9"/>
        <v>0</v>
      </c>
      <c r="J89" s="59">
        <f t="shared" si="9"/>
        <v>0</v>
      </c>
    </row>
    <row r="90" spans="1:10" s="1" customFormat="1" ht="45">
      <c r="A90" s="20" t="s">
        <v>284</v>
      </c>
      <c r="B90" s="40" t="s">
        <v>71</v>
      </c>
      <c r="C90" s="41" t="s">
        <v>17</v>
      </c>
      <c r="D90" s="41" t="s">
        <v>34</v>
      </c>
      <c r="E90" s="42" t="s">
        <v>372</v>
      </c>
      <c r="F90" s="41" t="s">
        <v>67</v>
      </c>
      <c r="G90" s="59">
        <v>20365</v>
      </c>
      <c r="H90" s="59">
        <v>0</v>
      </c>
      <c r="I90" s="59">
        <v>0</v>
      </c>
      <c r="J90" s="59">
        <v>0</v>
      </c>
    </row>
    <row r="91" spans="1:10" s="1" customFormat="1" ht="45">
      <c r="A91" s="20" t="s">
        <v>391</v>
      </c>
      <c r="B91" s="40" t="s">
        <v>377</v>
      </c>
      <c r="C91" s="41" t="s">
        <v>17</v>
      </c>
      <c r="D91" s="41" t="s">
        <v>34</v>
      </c>
      <c r="E91" s="42" t="s">
        <v>373</v>
      </c>
      <c r="F91" s="41"/>
      <c r="G91" s="59">
        <f aca="true" t="shared" si="10" ref="G91:J92">G92</f>
        <v>9583.6</v>
      </c>
      <c r="H91" s="59">
        <f t="shared" si="10"/>
        <v>8440.5</v>
      </c>
      <c r="I91" s="59">
        <f t="shared" si="10"/>
        <v>0</v>
      </c>
      <c r="J91" s="59">
        <f t="shared" si="10"/>
        <v>0</v>
      </c>
    </row>
    <row r="92" spans="1:10" s="1" customFormat="1" ht="30">
      <c r="A92" s="20" t="s">
        <v>392</v>
      </c>
      <c r="B92" s="40" t="s">
        <v>91</v>
      </c>
      <c r="C92" s="41" t="s">
        <v>17</v>
      </c>
      <c r="D92" s="41" t="s">
        <v>34</v>
      </c>
      <c r="E92" s="42" t="s">
        <v>373</v>
      </c>
      <c r="F92" s="41" t="s">
        <v>69</v>
      </c>
      <c r="G92" s="59">
        <f t="shared" si="10"/>
        <v>9583.6</v>
      </c>
      <c r="H92" s="59">
        <f t="shared" si="10"/>
        <v>8440.5</v>
      </c>
      <c r="I92" s="59">
        <f t="shared" si="10"/>
        <v>0</v>
      </c>
      <c r="J92" s="59">
        <f t="shared" si="10"/>
        <v>0</v>
      </c>
    </row>
    <row r="93" spans="1:10" s="1" customFormat="1" ht="45">
      <c r="A93" s="20" t="s">
        <v>393</v>
      </c>
      <c r="B93" s="40" t="s">
        <v>71</v>
      </c>
      <c r="C93" s="41" t="s">
        <v>17</v>
      </c>
      <c r="D93" s="41" t="s">
        <v>34</v>
      </c>
      <c r="E93" s="42" t="s">
        <v>373</v>
      </c>
      <c r="F93" s="41" t="s">
        <v>67</v>
      </c>
      <c r="G93" s="59">
        <v>9583.6</v>
      </c>
      <c r="H93" s="59">
        <v>8440.5</v>
      </c>
      <c r="I93" s="59">
        <v>0</v>
      </c>
      <c r="J93" s="59">
        <v>0</v>
      </c>
    </row>
    <row r="94" spans="1:10" s="1" customFormat="1" ht="30">
      <c r="A94" s="20" t="s">
        <v>394</v>
      </c>
      <c r="B94" s="40" t="s">
        <v>135</v>
      </c>
      <c r="C94" s="41" t="s">
        <v>17</v>
      </c>
      <c r="D94" s="41" t="s">
        <v>34</v>
      </c>
      <c r="E94" s="42" t="s">
        <v>346</v>
      </c>
      <c r="F94" s="41"/>
      <c r="G94" s="59">
        <f aca="true" t="shared" si="11" ref="G94:J95">G95</f>
        <v>9021.3</v>
      </c>
      <c r="H94" s="59">
        <f t="shared" si="11"/>
        <v>980.5</v>
      </c>
      <c r="I94" s="59">
        <f t="shared" si="11"/>
        <v>22740.4</v>
      </c>
      <c r="J94" s="59">
        <f t="shared" si="11"/>
        <v>17675.2</v>
      </c>
    </row>
    <row r="95" spans="1:10" s="1" customFormat="1" ht="30">
      <c r="A95" s="20" t="s">
        <v>395</v>
      </c>
      <c r="B95" s="40" t="s">
        <v>91</v>
      </c>
      <c r="C95" s="41" t="s">
        <v>17</v>
      </c>
      <c r="D95" s="41" t="s">
        <v>34</v>
      </c>
      <c r="E95" s="42" t="s">
        <v>346</v>
      </c>
      <c r="F95" s="41" t="s">
        <v>69</v>
      </c>
      <c r="G95" s="59">
        <f t="shared" si="11"/>
        <v>9021.3</v>
      </c>
      <c r="H95" s="59">
        <f t="shared" si="11"/>
        <v>980.5</v>
      </c>
      <c r="I95" s="59">
        <f t="shared" si="11"/>
        <v>22740.4</v>
      </c>
      <c r="J95" s="59">
        <f t="shared" si="11"/>
        <v>17675.2</v>
      </c>
    </row>
    <row r="96" spans="1:10" s="1" customFormat="1" ht="45">
      <c r="A96" s="20" t="s">
        <v>396</v>
      </c>
      <c r="B96" s="40" t="s">
        <v>71</v>
      </c>
      <c r="C96" s="41" t="s">
        <v>17</v>
      </c>
      <c r="D96" s="41" t="s">
        <v>34</v>
      </c>
      <c r="E96" s="42" t="s">
        <v>346</v>
      </c>
      <c r="F96" s="41" t="s">
        <v>67</v>
      </c>
      <c r="G96" s="59">
        <v>9021.3</v>
      </c>
      <c r="H96" s="59">
        <v>980.5</v>
      </c>
      <c r="I96" s="59">
        <v>22740.4</v>
      </c>
      <c r="J96" s="59">
        <v>17675.2</v>
      </c>
    </row>
    <row r="97" spans="1:10" s="1" customFormat="1" ht="30">
      <c r="A97" s="20" t="s">
        <v>397</v>
      </c>
      <c r="B97" s="40" t="s">
        <v>104</v>
      </c>
      <c r="C97" s="41" t="s">
        <v>17</v>
      </c>
      <c r="D97" s="41" t="s">
        <v>34</v>
      </c>
      <c r="E97" s="42" t="s">
        <v>347</v>
      </c>
      <c r="F97" s="41"/>
      <c r="G97" s="59">
        <f>G98+G100</f>
        <v>8775.7</v>
      </c>
      <c r="H97" s="59">
        <f>H98+H100</f>
        <v>930</v>
      </c>
      <c r="I97" s="59">
        <f>I98+I100</f>
        <v>18115.4</v>
      </c>
      <c r="J97" s="59">
        <f>J98+J100</f>
        <v>22316.2</v>
      </c>
    </row>
    <row r="98" spans="1:10" s="1" customFormat="1" ht="40.5" customHeight="1">
      <c r="A98" s="20" t="s">
        <v>398</v>
      </c>
      <c r="B98" s="40" t="s">
        <v>91</v>
      </c>
      <c r="C98" s="41" t="s">
        <v>17</v>
      </c>
      <c r="D98" s="41" t="s">
        <v>34</v>
      </c>
      <c r="E98" s="42" t="s">
        <v>347</v>
      </c>
      <c r="F98" s="41" t="s">
        <v>69</v>
      </c>
      <c r="G98" s="59">
        <f>G99</f>
        <v>8175.7</v>
      </c>
      <c r="H98" s="59">
        <f>H99</f>
        <v>930</v>
      </c>
      <c r="I98" s="59">
        <f>I99</f>
        <v>17515.4</v>
      </c>
      <c r="J98" s="59">
        <f>J99</f>
        <v>21716.2</v>
      </c>
    </row>
    <row r="99" spans="1:10" s="1" customFormat="1" ht="45">
      <c r="A99" s="20" t="s">
        <v>399</v>
      </c>
      <c r="B99" s="40" t="s">
        <v>71</v>
      </c>
      <c r="C99" s="41" t="s">
        <v>17</v>
      </c>
      <c r="D99" s="41" t="s">
        <v>34</v>
      </c>
      <c r="E99" s="42" t="s">
        <v>347</v>
      </c>
      <c r="F99" s="41" t="s">
        <v>67</v>
      </c>
      <c r="G99" s="59">
        <v>8175.7</v>
      </c>
      <c r="H99" s="59">
        <v>930</v>
      </c>
      <c r="I99" s="59">
        <v>17515.4</v>
      </c>
      <c r="J99" s="59">
        <v>21716.2</v>
      </c>
    </row>
    <row r="100" spans="1:10" s="1" customFormat="1" ht="15">
      <c r="A100" s="20" t="s">
        <v>400</v>
      </c>
      <c r="B100" s="21" t="s">
        <v>72</v>
      </c>
      <c r="C100" s="41" t="s">
        <v>17</v>
      </c>
      <c r="D100" s="41" t="s">
        <v>34</v>
      </c>
      <c r="E100" s="42" t="s">
        <v>347</v>
      </c>
      <c r="F100" s="41" t="s">
        <v>70</v>
      </c>
      <c r="G100" s="59">
        <f>G101</f>
        <v>600</v>
      </c>
      <c r="H100" s="59">
        <f>H101</f>
        <v>0</v>
      </c>
      <c r="I100" s="59">
        <v>600</v>
      </c>
      <c r="J100" s="59">
        <v>600</v>
      </c>
    </row>
    <row r="101" spans="1:10" s="1" customFormat="1" ht="15">
      <c r="A101" s="20" t="s">
        <v>401</v>
      </c>
      <c r="B101" s="21" t="s">
        <v>73</v>
      </c>
      <c r="C101" s="41" t="s">
        <v>17</v>
      </c>
      <c r="D101" s="41" t="s">
        <v>34</v>
      </c>
      <c r="E101" s="42" t="s">
        <v>347</v>
      </c>
      <c r="F101" s="41" t="s">
        <v>68</v>
      </c>
      <c r="G101" s="59">
        <v>600</v>
      </c>
      <c r="H101" s="59">
        <v>0</v>
      </c>
      <c r="I101" s="59">
        <v>600</v>
      </c>
      <c r="J101" s="59">
        <v>600</v>
      </c>
    </row>
    <row r="102" spans="1:10" ht="30">
      <c r="A102" s="20" t="s">
        <v>402</v>
      </c>
      <c r="B102" s="40" t="s">
        <v>105</v>
      </c>
      <c r="C102" s="41" t="s">
        <v>17</v>
      </c>
      <c r="D102" s="41" t="s">
        <v>34</v>
      </c>
      <c r="E102" s="42" t="s">
        <v>348</v>
      </c>
      <c r="F102" s="41"/>
      <c r="G102" s="59">
        <f aca="true" t="shared" si="12" ref="G102:J103">G103</f>
        <v>942.4</v>
      </c>
      <c r="H102" s="59">
        <f t="shared" si="12"/>
        <v>90</v>
      </c>
      <c r="I102" s="59">
        <f t="shared" si="12"/>
        <v>1500</v>
      </c>
      <c r="J102" s="59">
        <f t="shared" si="12"/>
        <v>1500</v>
      </c>
    </row>
    <row r="103" spans="1:10" s="1" customFormat="1" ht="30">
      <c r="A103" s="20" t="s">
        <v>403</v>
      </c>
      <c r="B103" s="40" t="s">
        <v>91</v>
      </c>
      <c r="C103" s="41" t="s">
        <v>17</v>
      </c>
      <c r="D103" s="41" t="s">
        <v>34</v>
      </c>
      <c r="E103" s="42" t="s">
        <v>348</v>
      </c>
      <c r="F103" s="41" t="s">
        <v>69</v>
      </c>
      <c r="G103" s="59">
        <f t="shared" si="12"/>
        <v>942.4</v>
      </c>
      <c r="H103" s="59">
        <f t="shared" si="12"/>
        <v>90</v>
      </c>
      <c r="I103" s="59">
        <f t="shared" si="12"/>
        <v>1500</v>
      </c>
      <c r="J103" s="59">
        <f t="shared" si="12"/>
        <v>1500</v>
      </c>
    </row>
    <row r="104" spans="1:10" ht="45">
      <c r="A104" s="20" t="s">
        <v>404</v>
      </c>
      <c r="B104" s="40" t="s">
        <v>71</v>
      </c>
      <c r="C104" s="41" t="s">
        <v>17</v>
      </c>
      <c r="D104" s="41" t="s">
        <v>34</v>
      </c>
      <c r="E104" s="42" t="s">
        <v>348</v>
      </c>
      <c r="F104" s="41" t="s">
        <v>67</v>
      </c>
      <c r="G104" s="59">
        <v>942.4</v>
      </c>
      <c r="H104" s="59">
        <v>90</v>
      </c>
      <c r="I104" s="59">
        <v>1500</v>
      </c>
      <c r="J104" s="59">
        <v>1500</v>
      </c>
    </row>
    <row r="105" spans="1:10" s="1" customFormat="1" ht="15">
      <c r="A105" s="15" t="s">
        <v>132</v>
      </c>
      <c r="B105" s="58" t="s">
        <v>139</v>
      </c>
      <c r="C105" s="44" t="s">
        <v>17</v>
      </c>
      <c r="D105" s="44" t="s">
        <v>140</v>
      </c>
      <c r="E105" s="45"/>
      <c r="F105" s="44"/>
      <c r="G105" s="57">
        <f aca="true" t="shared" si="13" ref="G105:J106">G106</f>
        <v>175</v>
      </c>
      <c r="H105" s="57">
        <f t="shared" si="13"/>
        <v>0</v>
      </c>
      <c r="I105" s="57">
        <f t="shared" si="13"/>
        <v>135</v>
      </c>
      <c r="J105" s="57">
        <f t="shared" si="13"/>
        <v>135</v>
      </c>
    </row>
    <row r="106" spans="1:10" s="1" customFormat="1" ht="28.5">
      <c r="A106" s="20" t="s">
        <v>133</v>
      </c>
      <c r="B106" s="58" t="s">
        <v>142</v>
      </c>
      <c r="C106" s="44" t="s">
        <v>17</v>
      </c>
      <c r="D106" s="44" t="s">
        <v>143</v>
      </c>
      <c r="E106" s="45"/>
      <c r="F106" s="44"/>
      <c r="G106" s="57">
        <f t="shared" si="13"/>
        <v>175</v>
      </c>
      <c r="H106" s="57">
        <f t="shared" si="13"/>
        <v>0</v>
      </c>
      <c r="I106" s="57">
        <f t="shared" si="13"/>
        <v>135</v>
      </c>
      <c r="J106" s="57">
        <f t="shared" si="13"/>
        <v>135</v>
      </c>
    </row>
    <row r="107" spans="1:10" s="1" customFormat="1" ht="60">
      <c r="A107" s="20" t="s">
        <v>134</v>
      </c>
      <c r="B107" s="40" t="s">
        <v>145</v>
      </c>
      <c r="C107" s="41" t="s">
        <v>17</v>
      </c>
      <c r="D107" s="41" t="s">
        <v>143</v>
      </c>
      <c r="E107" s="42" t="s">
        <v>349</v>
      </c>
      <c r="F107" s="41"/>
      <c r="G107" s="59">
        <f>G108</f>
        <v>175</v>
      </c>
      <c r="H107" s="59">
        <f>H108</f>
        <v>0</v>
      </c>
      <c r="I107" s="59">
        <v>135</v>
      </c>
      <c r="J107" s="59">
        <v>135</v>
      </c>
    </row>
    <row r="108" spans="1:10" s="1" customFormat="1" ht="30">
      <c r="A108" s="20" t="s">
        <v>136</v>
      </c>
      <c r="B108" s="40" t="s">
        <v>91</v>
      </c>
      <c r="C108" s="41" t="s">
        <v>17</v>
      </c>
      <c r="D108" s="41" t="s">
        <v>143</v>
      </c>
      <c r="E108" s="42" t="s">
        <v>349</v>
      </c>
      <c r="F108" s="41" t="s">
        <v>69</v>
      </c>
      <c r="G108" s="59">
        <f>G109</f>
        <v>175</v>
      </c>
      <c r="H108" s="59">
        <f>H109</f>
        <v>0</v>
      </c>
      <c r="I108" s="59">
        <v>135</v>
      </c>
      <c r="J108" s="59">
        <v>135</v>
      </c>
    </row>
    <row r="109" spans="1:10" s="1" customFormat="1" ht="45">
      <c r="A109" s="20" t="s">
        <v>137</v>
      </c>
      <c r="B109" s="40" t="s">
        <v>71</v>
      </c>
      <c r="C109" s="41" t="s">
        <v>17</v>
      </c>
      <c r="D109" s="41" t="s">
        <v>143</v>
      </c>
      <c r="E109" s="42" t="s">
        <v>349</v>
      </c>
      <c r="F109" s="41" t="s">
        <v>67</v>
      </c>
      <c r="G109" s="59">
        <f>135+40</f>
        <v>175</v>
      </c>
      <c r="H109" s="59">
        <v>0</v>
      </c>
      <c r="I109" s="59">
        <v>135</v>
      </c>
      <c r="J109" s="59">
        <v>135</v>
      </c>
    </row>
    <row r="110" spans="1:10" s="1" customFormat="1" ht="15">
      <c r="A110" s="15" t="s">
        <v>138</v>
      </c>
      <c r="B110" s="53" t="s">
        <v>35</v>
      </c>
      <c r="C110" s="44" t="s">
        <v>17</v>
      </c>
      <c r="D110" s="44" t="s">
        <v>36</v>
      </c>
      <c r="E110" s="45"/>
      <c r="F110" s="41"/>
      <c r="G110" s="57">
        <f>G111+G115</f>
        <v>1554.3</v>
      </c>
      <c r="H110" s="57">
        <f>H111+H115</f>
        <v>3.2</v>
      </c>
      <c r="I110" s="57">
        <f>I111+I115</f>
        <v>1537</v>
      </c>
      <c r="J110" s="57">
        <f>J111+J115</f>
        <v>1704.9</v>
      </c>
    </row>
    <row r="111" spans="1:10" ht="28.5">
      <c r="A111" s="15" t="s">
        <v>141</v>
      </c>
      <c r="B111" s="65" t="s">
        <v>94</v>
      </c>
      <c r="C111" s="44" t="s">
        <v>17</v>
      </c>
      <c r="D111" s="44" t="s">
        <v>93</v>
      </c>
      <c r="E111" s="45"/>
      <c r="F111" s="41"/>
      <c r="G111" s="57">
        <f>G112</f>
        <v>200</v>
      </c>
      <c r="H111" s="57">
        <f>H112</f>
        <v>3.2</v>
      </c>
      <c r="I111" s="57">
        <f>I112</f>
        <v>200</v>
      </c>
      <c r="J111" s="57">
        <f>J112</f>
        <v>200</v>
      </c>
    </row>
    <row r="112" spans="1:10" s="1" customFormat="1" ht="90">
      <c r="A112" s="20" t="s">
        <v>144</v>
      </c>
      <c r="B112" s="46" t="s">
        <v>95</v>
      </c>
      <c r="C112" s="41" t="s">
        <v>17</v>
      </c>
      <c r="D112" s="41" t="s">
        <v>93</v>
      </c>
      <c r="E112" s="42" t="s">
        <v>414</v>
      </c>
      <c r="F112" s="41"/>
      <c r="G112" s="59">
        <f>G113</f>
        <v>200</v>
      </c>
      <c r="H112" s="59">
        <f>H113</f>
        <v>3.2</v>
      </c>
      <c r="I112" s="59">
        <v>200</v>
      </c>
      <c r="J112" s="59">
        <v>200</v>
      </c>
    </row>
    <row r="113" spans="1:10" ht="30">
      <c r="A113" s="20" t="s">
        <v>146</v>
      </c>
      <c r="B113" s="40" t="s">
        <v>91</v>
      </c>
      <c r="C113" s="41" t="s">
        <v>17</v>
      </c>
      <c r="D113" s="41" t="s">
        <v>93</v>
      </c>
      <c r="E113" s="42" t="s">
        <v>414</v>
      </c>
      <c r="F113" s="41" t="s">
        <v>69</v>
      </c>
      <c r="G113" s="59">
        <f>G114</f>
        <v>200</v>
      </c>
      <c r="H113" s="59">
        <f>H114</f>
        <v>3.2</v>
      </c>
      <c r="I113" s="59">
        <v>200</v>
      </c>
      <c r="J113" s="59">
        <v>200</v>
      </c>
    </row>
    <row r="114" spans="1:10" s="1" customFormat="1" ht="45">
      <c r="A114" s="20" t="s">
        <v>147</v>
      </c>
      <c r="B114" s="40" t="s">
        <v>71</v>
      </c>
      <c r="C114" s="41" t="s">
        <v>17</v>
      </c>
      <c r="D114" s="41" t="s">
        <v>93</v>
      </c>
      <c r="E114" s="42" t="s">
        <v>414</v>
      </c>
      <c r="F114" s="41" t="s">
        <v>67</v>
      </c>
      <c r="G114" s="59">
        <v>200</v>
      </c>
      <c r="H114" s="59">
        <v>3.2</v>
      </c>
      <c r="I114" s="59">
        <v>200</v>
      </c>
      <c r="J114" s="59">
        <v>200</v>
      </c>
    </row>
    <row r="115" spans="1:10" s="1" customFormat="1" ht="15">
      <c r="A115" s="15" t="s">
        <v>285</v>
      </c>
      <c r="B115" s="58" t="s">
        <v>106</v>
      </c>
      <c r="C115" s="44" t="s">
        <v>17</v>
      </c>
      <c r="D115" s="44" t="s">
        <v>107</v>
      </c>
      <c r="E115" s="45"/>
      <c r="F115" s="44"/>
      <c r="G115" s="57">
        <f>G119+G122+G125+G128+G116</f>
        <v>1354.3</v>
      </c>
      <c r="H115" s="57">
        <f>H119+H122+H125+H128+H116</f>
        <v>0</v>
      </c>
      <c r="I115" s="57">
        <f>I119+I122+I125+I128+I116</f>
        <v>1337</v>
      </c>
      <c r="J115" s="57">
        <f>J119+J122+J125+J128+J116</f>
        <v>1504.9</v>
      </c>
    </row>
    <row r="116" spans="1:10" s="1" customFormat="1" ht="30">
      <c r="A116" s="20" t="s">
        <v>286</v>
      </c>
      <c r="B116" s="40" t="s">
        <v>108</v>
      </c>
      <c r="C116" s="41" t="s">
        <v>17</v>
      </c>
      <c r="D116" s="41" t="s">
        <v>107</v>
      </c>
      <c r="E116" s="42" t="s">
        <v>350</v>
      </c>
      <c r="F116" s="44"/>
      <c r="G116" s="59">
        <f aca="true" t="shared" si="14" ref="G116:J117">G117</f>
        <v>499.3</v>
      </c>
      <c r="H116" s="59">
        <f t="shared" si="14"/>
        <v>0</v>
      </c>
      <c r="I116" s="59">
        <f t="shared" si="14"/>
        <v>602</v>
      </c>
      <c r="J116" s="59">
        <f t="shared" si="14"/>
        <v>769.9</v>
      </c>
    </row>
    <row r="117" spans="1:10" s="1" customFormat="1" ht="30">
      <c r="A117" s="20" t="s">
        <v>287</v>
      </c>
      <c r="B117" s="40" t="s">
        <v>91</v>
      </c>
      <c r="C117" s="41" t="s">
        <v>17</v>
      </c>
      <c r="D117" s="41" t="s">
        <v>107</v>
      </c>
      <c r="E117" s="42" t="s">
        <v>350</v>
      </c>
      <c r="F117" s="41" t="s">
        <v>69</v>
      </c>
      <c r="G117" s="59">
        <f t="shared" si="14"/>
        <v>499.3</v>
      </c>
      <c r="H117" s="59">
        <f t="shared" si="14"/>
        <v>0</v>
      </c>
      <c r="I117" s="59">
        <f t="shared" si="14"/>
        <v>602</v>
      </c>
      <c r="J117" s="59">
        <f t="shared" si="14"/>
        <v>769.9</v>
      </c>
    </row>
    <row r="118" spans="1:10" s="1" customFormat="1" ht="45">
      <c r="A118" s="20" t="s">
        <v>288</v>
      </c>
      <c r="B118" s="40" t="s">
        <v>71</v>
      </c>
      <c r="C118" s="41" t="s">
        <v>17</v>
      </c>
      <c r="D118" s="41" t="s">
        <v>107</v>
      </c>
      <c r="E118" s="42" t="s">
        <v>350</v>
      </c>
      <c r="F118" s="41" t="s">
        <v>67</v>
      </c>
      <c r="G118" s="59">
        <f>413+86.3</f>
        <v>499.3</v>
      </c>
      <c r="H118" s="59">
        <v>0</v>
      </c>
      <c r="I118" s="59">
        <v>602</v>
      </c>
      <c r="J118" s="59">
        <v>769.9</v>
      </c>
    </row>
    <row r="119" spans="1:10" s="1" customFormat="1" ht="60.75" customHeight="1">
      <c r="A119" s="20" t="s">
        <v>289</v>
      </c>
      <c r="B119" s="40" t="s">
        <v>109</v>
      </c>
      <c r="C119" s="41" t="s">
        <v>17</v>
      </c>
      <c r="D119" s="41" t="s">
        <v>107</v>
      </c>
      <c r="E119" s="42" t="s">
        <v>352</v>
      </c>
      <c r="F119" s="41"/>
      <c r="G119" s="59">
        <f aca="true" t="shared" si="15" ref="G119:J120">G120</f>
        <v>175</v>
      </c>
      <c r="H119" s="59">
        <f t="shared" si="15"/>
        <v>0</v>
      </c>
      <c r="I119" s="59">
        <f t="shared" si="15"/>
        <v>135</v>
      </c>
      <c r="J119" s="59">
        <f t="shared" si="15"/>
        <v>135</v>
      </c>
    </row>
    <row r="120" spans="1:10" s="1" customFormat="1" ht="30">
      <c r="A120" s="20" t="s">
        <v>290</v>
      </c>
      <c r="B120" s="40" t="s">
        <v>91</v>
      </c>
      <c r="C120" s="41" t="s">
        <v>17</v>
      </c>
      <c r="D120" s="41" t="s">
        <v>107</v>
      </c>
      <c r="E120" s="42" t="s">
        <v>352</v>
      </c>
      <c r="F120" s="41" t="s">
        <v>69</v>
      </c>
      <c r="G120" s="59">
        <f t="shared" si="15"/>
        <v>175</v>
      </c>
      <c r="H120" s="59">
        <f t="shared" si="15"/>
        <v>0</v>
      </c>
      <c r="I120" s="59">
        <f t="shared" si="15"/>
        <v>135</v>
      </c>
      <c r="J120" s="59">
        <f t="shared" si="15"/>
        <v>135</v>
      </c>
    </row>
    <row r="121" spans="1:10" s="1" customFormat="1" ht="43.5" customHeight="1">
      <c r="A121" s="20" t="s">
        <v>291</v>
      </c>
      <c r="B121" s="40" t="s">
        <v>71</v>
      </c>
      <c r="C121" s="41" t="s">
        <v>17</v>
      </c>
      <c r="D121" s="41" t="s">
        <v>107</v>
      </c>
      <c r="E121" s="42" t="s">
        <v>352</v>
      </c>
      <c r="F121" s="41" t="s">
        <v>67</v>
      </c>
      <c r="G121" s="59">
        <f>135+40</f>
        <v>175</v>
      </c>
      <c r="H121" s="59">
        <v>0</v>
      </c>
      <c r="I121" s="59">
        <v>135</v>
      </c>
      <c r="J121" s="59">
        <v>135</v>
      </c>
    </row>
    <row r="122" spans="1:10" s="1" customFormat="1" ht="105">
      <c r="A122" s="20" t="s">
        <v>292</v>
      </c>
      <c r="B122" s="40" t="s">
        <v>324</v>
      </c>
      <c r="C122" s="41" t="s">
        <v>17</v>
      </c>
      <c r="D122" s="41" t="s">
        <v>107</v>
      </c>
      <c r="E122" s="42" t="s">
        <v>351</v>
      </c>
      <c r="F122" s="41"/>
      <c r="G122" s="59">
        <f aca="true" t="shared" si="16" ref="G122:J123">G123</f>
        <v>100</v>
      </c>
      <c r="H122" s="59">
        <f t="shared" si="16"/>
        <v>0</v>
      </c>
      <c r="I122" s="59">
        <f t="shared" si="16"/>
        <v>100</v>
      </c>
      <c r="J122" s="59">
        <f t="shared" si="16"/>
        <v>100</v>
      </c>
    </row>
    <row r="123" spans="1:10" s="1" customFormat="1" ht="30">
      <c r="A123" s="20" t="s">
        <v>293</v>
      </c>
      <c r="B123" s="40" t="s">
        <v>91</v>
      </c>
      <c r="C123" s="41" t="s">
        <v>17</v>
      </c>
      <c r="D123" s="41" t="s">
        <v>107</v>
      </c>
      <c r="E123" s="42" t="s">
        <v>351</v>
      </c>
      <c r="F123" s="41" t="s">
        <v>69</v>
      </c>
      <c r="G123" s="59">
        <f t="shared" si="16"/>
        <v>100</v>
      </c>
      <c r="H123" s="59">
        <f t="shared" si="16"/>
        <v>0</v>
      </c>
      <c r="I123" s="59">
        <f t="shared" si="16"/>
        <v>100</v>
      </c>
      <c r="J123" s="59">
        <f t="shared" si="16"/>
        <v>100</v>
      </c>
    </row>
    <row r="124" spans="1:10" ht="45">
      <c r="A124" s="20" t="s">
        <v>294</v>
      </c>
      <c r="B124" s="40" t="s">
        <v>71</v>
      </c>
      <c r="C124" s="41" t="s">
        <v>17</v>
      </c>
      <c r="D124" s="41" t="s">
        <v>107</v>
      </c>
      <c r="E124" s="42" t="s">
        <v>351</v>
      </c>
      <c r="F124" s="41" t="s">
        <v>67</v>
      </c>
      <c r="G124" s="59">
        <v>100</v>
      </c>
      <c r="H124" s="59">
        <v>0</v>
      </c>
      <c r="I124" s="59">
        <v>100</v>
      </c>
      <c r="J124" s="59">
        <v>100</v>
      </c>
    </row>
    <row r="125" spans="1:10" ht="45">
      <c r="A125" s="20" t="s">
        <v>295</v>
      </c>
      <c r="B125" s="40" t="s">
        <v>110</v>
      </c>
      <c r="C125" s="41" t="s">
        <v>17</v>
      </c>
      <c r="D125" s="41" t="s">
        <v>107</v>
      </c>
      <c r="E125" s="42" t="s">
        <v>345</v>
      </c>
      <c r="F125" s="41"/>
      <c r="G125" s="59">
        <f aca="true" t="shared" si="17" ref="G125:J126">G126</f>
        <v>200</v>
      </c>
      <c r="H125" s="59">
        <f t="shared" si="17"/>
        <v>0</v>
      </c>
      <c r="I125" s="59">
        <f t="shared" si="17"/>
        <v>170</v>
      </c>
      <c r="J125" s="59">
        <f t="shared" si="17"/>
        <v>170</v>
      </c>
    </row>
    <row r="126" spans="1:10" ht="30">
      <c r="A126" s="20" t="s">
        <v>296</v>
      </c>
      <c r="B126" s="40" t="s">
        <v>91</v>
      </c>
      <c r="C126" s="41" t="s">
        <v>17</v>
      </c>
      <c r="D126" s="41" t="s">
        <v>107</v>
      </c>
      <c r="E126" s="42" t="s">
        <v>345</v>
      </c>
      <c r="F126" s="41" t="s">
        <v>69</v>
      </c>
      <c r="G126" s="59">
        <f t="shared" si="17"/>
        <v>200</v>
      </c>
      <c r="H126" s="59">
        <f t="shared" si="17"/>
        <v>0</v>
      </c>
      <c r="I126" s="59">
        <f t="shared" si="17"/>
        <v>170</v>
      </c>
      <c r="J126" s="59">
        <f t="shared" si="17"/>
        <v>170</v>
      </c>
    </row>
    <row r="127" spans="1:10" s="1" customFormat="1" ht="45">
      <c r="A127" s="20" t="s">
        <v>297</v>
      </c>
      <c r="B127" s="40" t="s">
        <v>71</v>
      </c>
      <c r="C127" s="41" t="s">
        <v>17</v>
      </c>
      <c r="D127" s="41" t="s">
        <v>107</v>
      </c>
      <c r="E127" s="42" t="s">
        <v>345</v>
      </c>
      <c r="F127" s="41" t="s">
        <v>67</v>
      </c>
      <c r="G127" s="59">
        <f>170+30</f>
        <v>200</v>
      </c>
      <c r="H127" s="59">
        <v>0</v>
      </c>
      <c r="I127" s="59">
        <v>170</v>
      </c>
      <c r="J127" s="59">
        <v>170</v>
      </c>
    </row>
    <row r="128" spans="1:10" ht="120">
      <c r="A128" s="26" t="s">
        <v>298</v>
      </c>
      <c r="B128" s="70" t="s">
        <v>111</v>
      </c>
      <c r="C128" s="72" t="s">
        <v>17</v>
      </c>
      <c r="D128" s="72" t="s">
        <v>107</v>
      </c>
      <c r="E128" s="73" t="s">
        <v>353</v>
      </c>
      <c r="F128" s="72"/>
      <c r="G128" s="59">
        <f aca="true" t="shared" si="18" ref="G128:J129">G129</f>
        <v>380</v>
      </c>
      <c r="H128" s="59">
        <f t="shared" si="18"/>
        <v>0</v>
      </c>
      <c r="I128" s="59">
        <f t="shared" si="18"/>
        <v>330</v>
      </c>
      <c r="J128" s="59">
        <f t="shared" si="18"/>
        <v>330</v>
      </c>
    </row>
    <row r="129" spans="1:10" ht="30">
      <c r="A129" s="26" t="s">
        <v>299</v>
      </c>
      <c r="B129" s="70" t="s">
        <v>91</v>
      </c>
      <c r="C129" s="72" t="s">
        <v>17</v>
      </c>
      <c r="D129" s="72" t="s">
        <v>107</v>
      </c>
      <c r="E129" s="73" t="s">
        <v>353</v>
      </c>
      <c r="F129" s="72" t="s">
        <v>69</v>
      </c>
      <c r="G129" s="59">
        <f t="shared" si="18"/>
        <v>380</v>
      </c>
      <c r="H129" s="59">
        <f t="shared" si="18"/>
        <v>0</v>
      </c>
      <c r="I129" s="59">
        <f t="shared" si="18"/>
        <v>330</v>
      </c>
      <c r="J129" s="59">
        <f t="shared" si="18"/>
        <v>330</v>
      </c>
    </row>
    <row r="130" spans="1:10" ht="45">
      <c r="A130" s="26" t="s">
        <v>300</v>
      </c>
      <c r="B130" s="70" t="s">
        <v>71</v>
      </c>
      <c r="C130" s="72" t="s">
        <v>17</v>
      </c>
      <c r="D130" s="72" t="s">
        <v>107</v>
      </c>
      <c r="E130" s="73" t="s">
        <v>353</v>
      </c>
      <c r="F130" s="72" t="s">
        <v>67</v>
      </c>
      <c r="G130" s="59">
        <f>250+130</f>
        <v>380</v>
      </c>
      <c r="H130" s="59">
        <v>0</v>
      </c>
      <c r="I130" s="59">
        <f>260+70</f>
        <v>330</v>
      </c>
      <c r="J130" s="59">
        <f>260+70</f>
        <v>330</v>
      </c>
    </row>
    <row r="131" spans="1:10" ht="15">
      <c r="A131" s="15" t="s">
        <v>148</v>
      </c>
      <c r="B131" s="53" t="s">
        <v>37</v>
      </c>
      <c r="C131" s="44" t="s">
        <v>17</v>
      </c>
      <c r="D131" s="44" t="s">
        <v>38</v>
      </c>
      <c r="E131" s="45"/>
      <c r="F131" s="41"/>
      <c r="G131" s="57">
        <f>G132</f>
        <v>20449.7</v>
      </c>
      <c r="H131" s="57">
        <f>H132</f>
        <v>385.9</v>
      </c>
      <c r="I131" s="57">
        <f>I132</f>
        <v>7123.6</v>
      </c>
      <c r="J131" s="57">
        <f>J132</f>
        <v>7600</v>
      </c>
    </row>
    <row r="132" spans="1:10" s="1" customFormat="1" ht="15">
      <c r="A132" s="15" t="s">
        <v>149</v>
      </c>
      <c r="B132" s="58" t="s">
        <v>39</v>
      </c>
      <c r="C132" s="44" t="s">
        <v>17</v>
      </c>
      <c r="D132" s="44" t="s">
        <v>40</v>
      </c>
      <c r="E132" s="45"/>
      <c r="F132" s="44"/>
      <c r="G132" s="57">
        <f>G133+G136</f>
        <v>20449.7</v>
      </c>
      <c r="H132" s="57">
        <f>H133+H136</f>
        <v>385.9</v>
      </c>
      <c r="I132" s="57">
        <f>I133+I136</f>
        <v>7123.6</v>
      </c>
      <c r="J132" s="57">
        <f>J133+J136</f>
        <v>7600</v>
      </c>
    </row>
    <row r="133" spans="1:10" ht="45">
      <c r="A133" s="20" t="s">
        <v>150</v>
      </c>
      <c r="B133" s="40" t="s">
        <v>96</v>
      </c>
      <c r="C133" s="41" t="s">
        <v>17</v>
      </c>
      <c r="D133" s="41" t="s">
        <v>40</v>
      </c>
      <c r="E133" s="42" t="s">
        <v>354</v>
      </c>
      <c r="F133" s="41"/>
      <c r="G133" s="59">
        <f aca="true" t="shared" si="19" ref="G133:J134">G134</f>
        <v>3006</v>
      </c>
      <c r="H133" s="59">
        <f t="shared" si="19"/>
        <v>310.9</v>
      </c>
      <c r="I133" s="59">
        <f t="shared" si="19"/>
        <v>3663.8</v>
      </c>
      <c r="J133" s="59">
        <f t="shared" si="19"/>
        <v>3916.3</v>
      </c>
    </row>
    <row r="134" spans="1:10" s="1" customFormat="1" ht="30">
      <c r="A134" s="20" t="s">
        <v>151</v>
      </c>
      <c r="B134" s="40" t="s">
        <v>91</v>
      </c>
      <c r="C134" s="41" t="s">
        <v>17</v>
      </c>
      <c r="D134" s="41" t="s">
        <v>40</v>
      </c>
      <c r="E134" s="42" t="s">
        <v>354</v>
      </c>
      <c r="F134" s="41" t="s">
        <v>69</v>
      </c>
      <c r="G134" s="59">
        <f t="shared" si="19"/>
        <v>3006</v>
      </c>
      <c r="H134" s="59">
        <f t="shared" si="19"/>
        <v>310.9</v>
      </c>
      <c r="I134" s="59">
        <f t="shared" si="19"/>
        <v>3663.8</v>
      </c>
      <c r="J134" s="59">
        <f t="shared" si="19"/>
        <v>3916.3</v>
      </c>
    </row>
    <row r="135" spans="1:10" s="1" customFormat="1" ht="45">
      <c r="A135" s="20" t="s">
        <v>152</v>
      </c>
      <c r="B135" s="40" t="s">
        <v>71</v>
      </c>
      <c r="C135" s="41" t="s">
        <v>17</v>
      </c>
      <c r="D135" s="41" t="s">
        <v>40</v>
      </c>
      <c r="E135" s="42" t="s">
        <v>354</v>
      </c>
      <c r="F135" s="41" t="s">
        <v>67</v>
      </c>
      <c r="G135" s="59">
        <f>2205.5+800.5</f>
        <v>3006</v>
      </c>
      <c r="H135" s="59">
        <v>310.9</v>
      </c>
      <c r="I135" s="59">
        <v>3663.8</v>
      </c>
      <c r="J135" s="59">
        <v>3916.3</v>
      </c>
    </row>
    <row r="136" spans="1:10" s="1" customFormat="1" ht="30">
      <c r="A136" s="20" t="s">
        <v>301</v>
      </c>
      <c r="B136" s="40" t="s">
        <v>77</v>
      </c>
      <c r="C136" s="41" t="s">
        <v>17</v>
      </c>
      <c r="D136" s="41" t="s">
        <v>40</v>
      </c>
      <c r="E136" s="42" t="s">
        <v>355</v>
      </c>
      <c r="F136" s="41"/>
      <c r="G136" s="59">
        <f aca="true" t="shared" si="20" ref="G136:J137">G137</f>
        <v>17443.7</v>
      </c>
      <c r="H136" s="59">
        <f t="shared" si="20"/>
        <v>75</v>
      </c>
      <c r="I136" s="59">
        <f t="shared" si="20"/>
        <v>3459.8</v>
      </c>
      <c r="J136" s="59">
        <f t="shared" si="20"/>
        <v>3683.7</v>
      </c>
    </row>
    <row r="137" spans="1:10" s="1" customFormat="1" ht="30">
      <c r="A137" s="20" t="s">
        <v>302</v>
      </c>
      <c r="B137" s="40" t="s">
        <v>91</v>
      </c>
      <c r="C137" s="41" t="s">
        <v>17</v>
      </c>
      <c r="D137" s="41" t="s">
        <v>40</v>
      </c>
      <c r="E137" s="42" t="s">
        <v>355</v>
      </c>
      <c r="F137" s="41" t="s">
        <v>69</v>
      </c>
      <c r="G137" s="59">
        <f t="shared" si="20"/>
        <v>17443.7</v>
      </c>
      <c r="H137" s="59">
        <f t="shared" si="20"/>
        <v>75</v>
      </c>
      <c r="I137" s="59">
        <f t="shared" si="20"/>
        <v>3459.8</v>
      </c>
      <c r="J137" s="59">
        <f t="shared" si="20"/>
        <v>3683.7</v>
      </c>
    </row>
    <row r="138" spans="1:10" s="1" customFormat="1" ht="45">
      <c r="A138" s="20" t="s">
        <v>303</v>
      </c>
      <c r="B138" s="40" t="s">
        <v>71</v>
      </c>
      <c r="C138" s="41" t="s">
        <v>17</v>
      </c>
      <c r="D138" s="41" t="s">
        <v>40</v>
      </c>
      <c r="E138" s="42" t="s">
        <v>355</v>
      </c>
      <c r="F138" s="41" t="s">
        <v>67</v>
      </c>
      <c r="G138" s="59">
        <f>19721.4-2277.7</f>
        <v>17443.7</v>
      </c>
      <c r="H138" s="59">
        <v>75</v>
      </c>
      <c r="I138" s="59">
        <v>3459.8</v>
      </c>
      <c r="J138" s="59">
        <v>3683.7</v>
      </c>
    </row>
    <row r="139" spans="1:10" s="1" customFormat="1" ht="15">
      <c r="A139" s="15" t="s">
        <v>153</v>
      </c>
      <c r="B139" s="53" t="s">
        <v>41</v>
      </c>
      <c r="C139" s="44" t="s">
        <v>17</v>
      </c>
      <c r="D139" s="44" t="s">
        <v>42</v>
      </c>
      <c r="E139" s="45"/>
      <c r="F139" s="44"/>
      <c r="G139" s="57">
        <f>G140+G144+G148</f>
        <v>14973.8</v>
      </c>
      <c r="H139" s="57">
        <f>H140+H144+H148</f>
        <v>3246</v>
      </c>
      <c r="I139" s="57">
        <f>I140+I144+I148</f>
        <v>15725.1</v>
      </c>
      <c r="J139" s="57">
        <f>J140+J144+J148</f>
        <v>16442.800000000003</v>
      </c>
    </row>
    <row r="140" spans="1:10" s="1" customFormat="1" ht="15">
      <c r="A140" s="15" t="s">
        <v>168</v>
      </c>
      <c r="B140" s="43" t="s">
        <v>112</v>
      </c>
      <c r="C140" s="44" t="s">
        <v>17</v>
      </c>
      <c r="D140" s="44" t="s">
        <v>113</v>
      </c>
      <c r="E140" s="45"/>
      <c r="F140" s="44"/>
      <c r="G140" s="57">
        <f aca="true" t="shared" si="21" ref="G140:J142">G141</f>
        <v>296.2</v>
      </c>
      <c r="H140" s="57">
        <f t="shared" si="21"/>
        <v>49.4</v>
      </c>
      <c r="I140" s="57">
        <f t="shared" si="21"/>
        <v>324.5</v>
      </c>
      <c r="J140" s="57">
        <f t="shared" si="21"/>
        <v>338.2</v>
      </c>
    </row>
    <row r="141" spans="1:10" s="1" customFormat="1" ht="165">
      <c r="A141" s="20" t="s">
        <v>154</v>
      </c>
      <c r="B141" s="40" t="s">
        <v>114</v>
      </c>
      <c r="C141" s="41" t="s">
        <v>17</v>
      </c>
      <c r="D141" s="41" t="s">
        <v>113</v>
      </c>
      <c r="E141" s="42" t="s">
        <v>356</v>
      </c>
      <c r="F141" s="41"/>
      <c r="G141" s="59">
        <f t="shared" si="21"/>
        <v>296.2</v>
      </c>
      <c r="H141" s="59">
        <f t="shared" si="21"/>
        <v>49.4</v>
      </c>
      <c r="I141" s="59">
        <f t="shared" si="21"/>
        <v>324.5</v>
      </c>
      <c r="J141" s="59">
        <f t="shared" si="21"/>
        <v>338.2</v>
      </c>
    </row>
    <row r="142" spans="1:10" ht="30">
      <c r="A142" s="20" t="s">
        <v>155</v>
      </c>
      <c r="B142" s="46" t="s">
        <v>74</v>
      </c>
      <c r="C142" s="41" t="s">
        <v>17</v>
      </c>
      <c r="D142" s="41" t="s">
        <v>113</v>
      </c>
      <c r="E142" s="42" t="s">
        <v>356</v>
      </c>
      <c r="F142" s="41" t="s">
        <v>66</v>
      </c>
      <c r="G142" s="59">
        <f t="shared" si="21"/>
        <v>296.2</v>
      </c>
      <c r="H142" s="59">
        <f t="shared" si="21"/>
        <v>49.4</v>
      </c>
      <c r="I142" s="59">
        <f t="shared" si="21"/>
        <v>324.5</v>
      </c>
      <c r="J142" s="59">
        <f t="shared" si="21"/>
        <v>338.2</v>
      </c>
    </row>
    <row r="143" spans="1:10" ht="30">
      <c r="A143" s="20" t="s">
        <v>156</v>
      </c>
      <c r="B143" s="70" t="s">
        <v>86</v>
      </c>
      <c r="C143" s="41" t="s">
        <v>17</v>
      </c>
      <c r="D143" s="41" t="s">
        <v>113</v>
      </c>
      <c r="E143" s="42" t="s">
        <v>356</v>
      </c>
      <c r="F143" s="41" t="s">
        <v>85</v>
      </c>
      <c r="G143" s="59">
        <v>296.2</v>
      </c>
      <c r="H143" s="59">
        <v>49.4</v>
      </c>
      <c r="I143" s="59">
        <v>324.5</v>
      </c>
      <c r="J143" s="59">
        <v>338.2</v>
      </c>
    </row>
    <row r="144" spans="1:10" s="1" customFormat="1" ht="15">
      <c r="A144" s="15" t="s">
        <v>304</v>
      </c>
      <c r="B144" s="43" t="s">
        <v>169</v>
      </c>
      <c r="C144" s="44" t="s">
        <v>17</v>
      </c>
      <c r="D144" s="44" t="s">
        <v>170</v>
      </c>
      <c r="E144" s="45"/>
      <c r="F144" s="44"/>
      <c r="G144" s="57">
        <f aca="true" t="shared" si="22" ref="G144:J146">G145</f>
        <v>189.8</v>
      </c>
      <c r="H144" s="57">
        <f t="shared" si="22"/>
        <v>31.6</v>
      </c>
      <c r="I144" s="57">
        <f t="shared" si="22"/>
        <v>207.3</v>
      </c>
      <c r="J144" s="57">
        <f t="shared" si="22"/>
        <v>216.8</v>
      </c>
    </row>
    <row r="145" spans="1:10" s="1" customFormat="1" ht="165">
      <c r="A145" s="20" t="s">
        <v>305</v>
      </c>
      <c r="B145" s="40" t="s">
        <v>114</v>
      </c>
      <c r="C145" s="41" t="s">
        <v>17</v>
      </c>
      <c r="D145" s="41" t="s">
        <v>170</v>
      </c>
      <c r="E145" s="42" t="s">
        <v>356</v>
      </c>
      <c r="F145" s="41"/>
      <c r="G145" s="59">
        <f t="shared" si="22"/>
        <v>189.8</v>
      </c>
      <c r="H145" s="59">
        <f t="shared" si="22"/>
        <v>31.6</v>
      </c>
      <c r="I145" s="59">
        <f t="shared" si="22"/>
        <v>207.3</v>
      </c>
      <c r="J145" s="59">
        <f t="shared" si="22"/>
        <v>216.8</v>
      </c>
    </row>
    <row r="146" spans="1:10" s="1" customFormat="1" ht="30">
      <c r="A146" s="20" t="s">
        <v>306</v>
      </c>
      <c r="B146" s="46" t="s">
        <v>74</v>
      </c>
      <c r="C146" s="41" t="s">
        <v>17</v>
      </c>
      <c r="D146" s="41" t="s">
        <v>170</v>
      </c>
      <c r="E146" s="42" t="s">
        <v>356</v>
      </c>
      <c r="F146" s="41" t="s">
        <v>66</v>
      </c>
      <c r="G146" s="59">
        <f t="shared" si="22"/>
        <v>189.8</v>
      </c>
      <c r="H146" s="59">
        <f t="shared" si="22"/>
        <v>31.6</v>
      </c>
      <c r="I146" s="59">
        <f t="shared" si="22"/>
        <v>207.3</v>
      </c>
      <c r="J146" s="59">
        <f t="shared" si="22"/>
        <v>216.8</v>
      </c>
    </row>
    <row r="147" spans="1:10" s="1" customFormat="1" ht="30">
      <c r="A147" s="20" t="s">
        <v>307</v>
      </c>
      <c r="B147" s="70" t="s">
        <v>86</v>
      </c>
      <c r="C147" s="41" t="s">
        <v>17</v>
      </c>
      <c r="D147" s="41" t="s">
        <v>170</v>
      </c>
      <c r="E147" s="42" t="s">
        <v>356</v>
      </c>
      <c r="F147" s="41" t="s">
        <v>85</v>
      </c>
      <c r="G147" s="59">
        <v>189.8</v>
      </c>
      <c r="H147" s="59">
        <v>31.6</v>
      </c>
      <c r="I147" s="59">
        <v>207.3</v>
      </c>
      <c r="J147" s="59">
        <v>216.8</v>
      </c>
    </row>
    <row r="148" spans="1:10" s="1" customFormat="1" ht="15">
      <c r="A148" s="15" t="s">
        <v>308</v>
      </c>
      <c r="B148" s="43" t="s">
        <v>43</v>
      </c>
      <c r="C148" s="44" t="s">
        <v>17</v>
      </c>
      <c r="D148" s="44" t="s">
        <v>44</v>
      </c>
      <c r="E148" s="45"/>
      <c r="F148" s="44"/>
      <c r="G148" s="57">
        <f>G149+G152</f>
        <v>14487.8</v>
      </c>
      <c r="H148" s="57">
        <f>H149+H152</f>
        <v>3165</v>
      </c>
      <c r="I148" s="57">
        <f>I149+I152</f>
        <v>15193.300000000001</v>
      </c>
      <c r="J148" s="57">
        <f>J149+J152</f>
        <v>15887.800000000001</v>
      </c>
    </row>
    <row r="149" spans="1:10" s="1" customFormat="1" ht="75">
      <c r="A149" s="20" t="s">
        <v>309</v>
      </c>
      <c r="B149" s="40" t="s">
        <v>80</v>
      </c>
      <c r="C149" s="41" t="s">
        <v>17</v>
      </c>
      <c r="D149" s="41" t="s">
        <v>44</v>
      </c>
      <c r="E149" s="42" t="s">
        <v>358</v>
      </c>
      <c r="F149" s="41"/>
      <c r="G149" s="59">
        <f aca="true" t="shared" si="23" ref="G149:J150">G150</f>
        <v>10658.1</v>
      </c>
      <c r="H149" s="59">
        <f t="shared" si="23"/>
        <v>2459.6</v>
      </c>
      <c r="I149" s="59">
        <f t="shared" si="23"/>
        <v>11177.2</v>
      </c>
      <c r="J149" s="59">
        <f t="shared" si="23"/>
        <v>11688.2</v>
      </c>
    </row>
    <row r="150" spans="1:10" s="1" customFormat="1" ht="30">
      <c r="A150" s="20" t="s">
        <v>310</v>
      </c>
      <c r="B150" s="40" t="s">
        <v>74</v>
      </c>
      <c r="C150" s="41" t="s">
        <v>17</v>
      </c>
      <c r="D150" s="41" t="s">
        <v>44</v>
      </c>
      <c r="E150" s="42" t="s">
        <v>358</v>
      </c>
      <c r="F150" s="41" t="s">
        <v>66</v>
      </c>
      <c r="G150" s="59">
        <f t="shared" si="23"/>
        <v>10658.1</v>
      </c>
      <c r="H150" s="59">
        <f t="shared" si="23"/>
        <v>2459.6</v>
      </c>
      <c r="I150" s="59">
        <f t="shared" si="23"/>
        <v>11177.2</v>
      </c>
      <c r="J150" s="59">
        <f t="shared" si="23"/>
        <v>11688.2</v>
      </c>
    </row>
    <row r="151" spans="1:10" ht="30">
      <c r="A151" s="20" t="s">
        <v>311</v>
      </c>
      <c r="B151" s="70" t="s">
        <v>86</v>
      </c>
      <c r="C151" s="72" t="s">
        <v>17</v>
      </c>
      <c r="D151" s="72" t="s">
        <v>44</v>
      </c>
      <c r="E151" s="42" t="s">
        <v>358</v>
      </c>
      <c r="F151" s="72" t="s">
        <v>85</v>
      </c>
      <c r="G151" s="59">
        <v>10658.1</v>
      </c>
      <c r="H151" s="59">
        <v>2459.6</v>
      </c>
      <c r="I151" s="59">
        <v>11177.2</v>
      </c>
      <c r="J151" s="59">
        <v>11688.2</v>
      </c>
    </row>
    <row r="152" spans="1:10" ht="60">
      <c r="A152" s="20" t="s">
        <v>312</v>
      </c>
      <c r="B152" s="40" t="s">
        <v>81</v>
      </c>
      <c r="C152" s="41" t="s">
        <v>17</v>
      </c>
      <c r="D152" s="41" t="s">
        <v>44</v>
      </c>
      <c r="E152" s="42" t="s">
        <v>359</v>
      </c>
      <c r="F152" s="41"/>
      <c r="G152" s="59">
        <f aca="true" t="shared" si="24" ref="G152:J153">G153</f>
        <v>3829.7</v>
      </c>
      <c r="H152" s="59">
        <f t="shared" si="24"/>
        <v>705.4</v>
      </c>
      <c r="I152" s="59">
        <f t="shared" si="24"/>
        <v>4016.1</v>
      </c>
      <c r="J152" s="59">
        <f t="shared" si="24"/>
        <v>4199.6</v>
      </c>
    </row>
    <row r="153" spans="1:10" ht="30">
      <c r="A153" s="20" t="s">
        <v>313</v>
      </c>
      <c r="B153" s="40" t="s">
        <v>74</v>
      </c>
      <c r="C153" s="41" t="s">
        <v>17</v>
      </c>
      <c r="D153" s="41" t="s">
        <v>44</v>
      </c>
      <c r="E153" s="42" t="s">
        <v>359</v>
      </c>
      <c r="F153" s="41" t="s">
        <v>66</v>
      </c>
      <c r="G153" s="59">
        <f t="shared" si="24"/>
        <v>3829.7</v>
      </c>
      <c r="H153" s="59">
        <f t="shared" si="24"/>
        <v>705.4</v>
      </c>
      <c r="I153" s="59">
        <f t="shared" si="24"/>
        <v>4016.1</v>
      </c>
      <c r="J153" s="59">
        <f t="shared" si="24"/>
        <v>4199.6</v>
      </c>
    </row>
    <row r="154" spans="1:10" ht="30">
      <c r="A154" s="20" t="s">
        <v>314</v>
      </c>
      <c r="B154" s="70" t="s">
        <v>84</v>
      </c>
      <c r="C154" s="72" t="s">
        <v>17</v>
      </c>
      <c r="D154" s="72" t="s">
        <v>44</v>
      </c>
      <c r="E154" s="42" t="s">
        <v>359</v>
      </c>
      <c r="F154" s="72" t="s">
        <v>83</v>
      </c>
      <c r="G154" s="59">
        <v>3829.7</v>
      </c>
      <c r="H154" s="59">
        <v>705.4</v>
      </c>
      <c r="I154" s="59">
        <v>4016.1</v>
      </c>
      <c r="J154" s="59">
        <v>4199.6</v>
      </c>
    </row>
    <row r="155" spans="1:10" ht="15">
      <c r="A155" s="15" t="s">
        <v>157</v>
      </c>
      <c r="B155" s="53" t="s">
        <v>45</v>
      </c>
      <c r="C155" s="44" t="s">
        <v>17</v>
      </c>
      <c r="D155" s="44" t="s">
        <v>46</v>
      </c>
      <c r="E155" s="45"/>
      <c r="F155" s="41"/>
      <c r="G155" s="57">
        <f aca="true" t="shared" si="25" ref="G155:J158">G156</f>
        <v>2056.1000000000004</v>
      </c>
      <c r="H155" s="57">
        <f t="shared" si="25"/>
        <v>0</v>
      </c>
      <c r="I155" s="57">
        <f t="shared" si="25"/>
        <v>2262.9</v>
      </c>
      <c r="J155" s="57">
        <f t="shared" si="25"/>
        <v>2530.6</v>
      </c>
    </row>
    <row r="156" spans="1:10" ht="15">
      <c r="A156" s="15" t="s">
        <v>158</v>
      </c>
      <c r="B156" s="58" t="s">
        <v>47</v>
      </c>
      <c r="C156" s="44" t="s">
        <v>17</v>
      </c>
      <c r="D156" s="44" t="s">
        <v>48</v>
      </c>
      <c r="E156" s="45"/>
      <c r="F156" s="44"/>
      <c r="G156" s="57">
        <f t="shared" si="25"/>
        <v>2056.1000000000004</v>
      </c>
      <c r="H156" s="57">
        <f t="shared" si="25"/>
        <v>0</v>
      </c>
      <c r="I156" s="57">
        <f t="shared" si="25"/>
        <v>2262.9</v>
      </c>
      <c r="J156" s="57">
        <f t="shared" si="25"/>
        <v>2530.6</v>
      </c>
    </row>
    <row r="157" spans="1:10" ht="105">
      <c r="A157" s="20" t="s">
        <v>159</v>
      </c>
      <c r="B157" s="40" t="s">
        <v>92</v>
      </c>
      <c r="C157" s="41" t="s">
        <v>17</v>
      </c>
      <c r="D157" s="41" t="s">
        <v>48</v>
      </c>
      <c r="E157" s="42" t="s">
        <v>360</v>
      </c>
      <c r="F157" s="41"/>
      <c r="G157" s="59">
        <f t="shared" si="25"/>
        <v>2056.1000000000004</v>
      </c>
      <c r="H157" s="59">
        <f t="shared" si="25"/>
        <v>0</v>
      </c>
      <c r="I157" s="59">
        <f t="shared" si="25"/>
        <v>2262.9</v>
      </c>
      <c r="J157" s="59">
        <f t="shared" si="25"/>
        <v>2530.6</v>
      </c>
    </row>
    <row r="158" spans="1:10" ht="30">
      <c r="A158" s="20" t="s">
        <v>160</v>
      </c>
      <c r="B158" s="40" t="s">
        <v>91</v>
      </c>
      <c r="C158" s="41" t="s">
        <v>17</v>
      </c>
      <c r="D158" s="41" t="s">
        <v>48</v>
      </c>
      <c r="E158" s="42" t="s">
        <v>360</v>
      </c>
      <c r="F158" s="41" t="s">
        <v>69</v>
      </c>
      <c r="G158" s="59">
        <f t="shared" si="25"/>
        <v>2056.1000000000004</v>
      </c>
      <c r="H158" s="59">
        <f t="shared" si="25"/>
        <v>0</v>
      </c>
      <c r="I158" s="59">
        <f t="shared" si="25"/>
        <v>2262.9</v>
      </c>
      <c r="J158" s="59">
        <f t="shared" si="25"/>
        <v>2530.6</v>
      </c>
    </row>
    <row r="159" spans="1:10" ht="45">
      <c r="A159" s="20" t="s">
        <v>161</v>
      </c>
      <c r="B159" s="40" t="s">
        <v>71</v>
      </c>
      <c r="C159" s="41" t="s">
        <v>17</v>
      </c>
      <c r="D159" s="41" t="s">
        <v>48</v>
      </c>
      <c r="E159" s="42" t="s">
        <v>360</v>
      </c>
      <c r="F159" s="41" t="s">
        <v>67</v>
      </c>
      <c r="G159" s="59">
        <f>835.2+1220.9</f>
        <v>2056.1000000000004</v>
      </c>
      <c r="H159" s="59">
        <v>0</v>
      </c>
      <c r="I159" s="59">
        <v>2262.9</v>
      </c>
      <c r="J159" s="59">
        <v>2530.6</v>
      </c>
    </row>
    <row r="160" spans="1:10" ht="15">
      <c r="A160" s="15" t="s">
        <v>162</v>
      </c>
      <c r="B160" s="54" t="s">
        <v>49</v>
      </c>
      <c r="C160" s="44" t="s">
        <v>17</v>
      </c>
      <c r="D160" s="44" t="s">
        <v>50</v>
      </c>
      <c r="E160" s="45"/>
      <c r="F160" s="44"/>
      <c r="G160" s="57">
        <f aca="true" t="shared" si="26" ref="G160:J163">G161</f>
        <v>2615</v>
      </c>
      <c r="H160" s="57">
        <f t="shared" si="26"/>
        <v>675.5</v>
      </c>
      <c r="I160" s="57">
        <f t="shared" si="26"/>
        <v>2742</v>
      </c>
      <c r="J160" s="57">
        <f t="shared" si="26"/>
        <v>2867</v>
      </c>
    </row>
    <row r="161" spans="1:10" ht="15">
      <c r="A161" s="15" t="s">
        <v>163</v>
      </c>
      <c r="B161" s="58" t="s">
        <v>51</v>
      </c>
      <c r="C161" s="44" t="s">
        <v>17</v>
      </c>
      <c r="D161" s="44" t="s">
        <v>52</v>
      </c>
      <c r="E161" s="45"/>
      <c r="F161" s="44"/>
      <c r="G161" s="57">
        <f t="shared" si="26"/>
        <v>2615</v>
      </c>
      <c r="H161" s="57">
        <f t="shared" si="26"/>
        <v>675.5</v>
      </c>
      <c r="I161" s="57">
        <f t="shared" si="26"/>
        <v>2742</v>
      </c>
      <c r="J161" s="57">
        <f t="shared" si="26"/>
        <v>2867</v>
      </c>
    </row>
    <row r="162" spans="1:10" ht="150">
      <c r="A162" s="20" t="s">
        <v>164</v>
      </c>
      <c r="B162" s="40" t="s">
        <v>97</v>
      </c>
      <c r="C162" s="41" t="s">
        <v>17</v>
      </c>
      <c r="D162" s="41" t="s">
        <v>52</v>
      </c>
      <c r="E162" s="42" t="s">
        <v>361</v>
      </c>
      <c r="F162" s="41"/>
      <c r="G162" s="59">
        <f t="shared" si="26"/>
        <v>2615</v>
      </c>
      <c r="H162" s="59">
        <f t="shared" si="26"/>
        <v>675.5</v>
      </c>
      <c r="I162" s="59">
        <f t="shared" si="26"/>
        <v>2742</v>
      </c>
      <c r="J162" s="59">
        <f t="shared" si="26"/>
        <v>2867</v>
      </c>
    </row>
    <row r="163" spans="1:10" ht="30">
      <c r="A163" s="20" t="s">
        <v>165</v>
      </c>
      <c r="B163" s="40" t="s">
        <v>91</v>
      </c>
      <c r="C163" s="41" t="s">
        <v>17</v>
      </c>
      <c r="D163" s="41" t="s">
        <v>52</v>
      </c>
      <c r="E163" s="42" t="s">
        <v>361</v>
      </c>
      <c r="F163" s="41" t="s">
        <v>69</v>
      </c>
      <c r="G163" s="59">
        <f t="shared" si="26"/>
        <v>2615</v>
      </c>
      <c r="H163" s="59">
        <f t="shared" si="26"/>
        <v>675.5</v>
      </c>
      <c r="I163" s="59">
        <f t="shared" si="26"/>
        <v>2742</v>
      </c>
      <c r="J163" s="59">
        <f t="shared" si="26"/>
        <v>2867</v>
      </c>
    </row>
    <row r="164" spans="1:10" ht="45">
      <c r="A164" s="20" t="s">
        <v>166</v>
      </c>
      <c r="B164" s="40" t="s">
        <v>71</v>
      </c>
      <c r="C164" s="41" t="s">
        <v>17</v>
      </c>
      <c r="D164" s="41" t="s">
        <v>52</v>
      </c>
      <c r="E164" s="42" t="s">
        <v>361</v>
      </c>
      <c r="F164" s="41" t="s">
        <v>67</v>
      </c>
      <c r="G164" s="59">
        <v>2615</v>
      </c>
      <c r="H164" s="59">
        <v>675.5</v>
      </c>
      <c r="I164" s="59">
        <v>2742</v>
      </c>
      <c r="J164" s="59">
        <v>2867</v>
      </c>
    </row>
    <row r="165" spans="1:10" s="1" customFormat="1" ht="15">
      <c r="A165" s="20"/>
      <c r="B165" s="43" t="s">
        <v>388</v>
      </c>
      <c r="C165" s="41"/>
      <c r="D165" s="41"/>
      <c r="E165" s="42"/>
      <c r="F165" s="41"/>
      <c r="G165" s="124">
        <f>G8+G31</f>
        <v>129428.10000000002</v>
      </c>
      <c r="H165" s="124">
        <f>H8+H31</f>
        <v>20617.899999999998</v>
      </c>
      <c r="I165" s="50">
        <f>I160+I155+I139+I131+I110+I105+I80+I71+I63+I32+I9</f>
        <v>110930.7</v>
      </c>
      <c r="J165" s="50">
        <f>J160+J155+J139+J131+J110+J105+J80+J71+J63+J32+J9</f>
        <v>113190.30000000002</v>
      </c>
    </row>
    <row r="166" spans="1:10" ht="15.75">
      <c r="A166" s="20"/>
      <c r="B166" s="125" t="s">
        <v>370</v>
      </c>
      <c r="C166" s="74"/>
      <c r="D166" s="74"/>
      <c r="E166" s="74"/>
      <c r="F166" s="44"/>
      <c r="G166" s="124">
        <v>0</v>
      </c>
      <c r="H166" s="124">
        <v>0</v>
      </c>
      <c r="I166" s="50">
        <v>2323</v>
      </c>
      <c r="J166" s="50">
        <v>4855</v>
      </c>
    </row>
    <row r="167" spans="1:10" ht="15">
      <c r="A167" s="120"/>
      <c r="B167" s="126" t="s">
        <v>389</v>
      </c>
      <c r="C167" s="118"/>
      <c r="D167" s="118"/>
      <c r="E167" s="118"/>
      <c r="F167" s="118"/>
      <c r="G167" s="121">
        <f>G165</f>
        <v>129428.10000000002</v>
      </c>
      <c r="H167" s="121">
        <f>H165</f>
        <v>20617.899999999998</v>
      </c>
      <c r="I167" s="50">
        <f>I165+I166</f>
        <v>113253.7</v>
      </c>
      <c r="J167" s="50">
        <f>J165+J166</f>
        <v>118045.30000000002</v>
      </c>
    </row>
  </sheetData>
  <sheetProtection/>
  <mergeCells count="13">
    <mergeCell ref="A1:J2"/>
    <mergeCell ref="D6:D7"/>
    <mergeCell ref="E6:E7"/>
    <mergeCell ref="F6:F7"/>
    <mergeCell ref="A4:J4"/>
    <mergeCell ref="I6:J6"/>
    <mergeCell ref="G5:J5"/>
    <mergeCell ref="G6:G7"/>
    <mergeCell ref="A6:A7"/>
    <mergeCell ref="B6:B7"/>
    <mergeCell ref="C6:C7"/>
    <mergeCell ref="H6:H7"/>
    <mergeCell ref="A3:J3"/>
  </mergeCells>
  <printOptions/>
  <pageMargins left="0.3937007874015748" right="0.3937007874015748" top="0.3937007874015748" bottom="0.3937007874015748" header="0" footer="0"/>
  <pageSetup fitToHeight="0" fitToWidth="1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7"/>
  <sheetViews>
    <sheetView zoomScalePageLayoutView="0" workbookViewId="0" topLeftCell="A1">
      <selection activeCell="A1" sqref="A1:H2"/>
    </sheetView>
  </sheetViews>
  <sheetFormatPr defaultColWidth="9.140625" defaultRowHeight="15"/>
  <cols>
    <col min="1" max="1" width="56.00390625" style="2" customWidth="1"/>
    <col min="2" max="2" width="14.8515625" style="1" customWidth="1"/>
    <col min="3" max="3" width="17.8515625" style="1" customWidth="1"/>
    <col min="4" max="4" width="10.57421875" style="1" customWidth="1"/>
    <col min="5" max="6" width="14.57421875" style="1" customWidth="1"/>
    <col min="7" max="7" width="11.57421875" style="1" customWidth="1"/>
    <col min="8" max="8" width="11.8515625" style="1" customWidth="1"/>
    <col min="9" max="16384" width="9.140625" style="1" customWidth="1"/>
  </cols>
  <sheetData>
    <row r="1" spans="1:8" ht="15.75" customHeight="1">
      <c r="A1" s="147" t="s">
        <v>439</v>
      </c>
      <c r="B1" s="147"/>
      <c r="C1" s="147"/>
      <c r="D1" s="147"/>
      <c r="E1" s="147"/>
      <c r="F1" s="147"/>
      <c r="G1" s="147"/>
      <c r="H1" s="147"/>
    </row>
    <row r="2" spans="1:8" s="8" customFormat="1" ht="111.75" customHeight="1">
      <c r="A2" s="147"/>
      <c r="B2" s="147"/>
      <c r="C2" s="147"/>
      <c r="D2" s="147"/>
      <c r="E2" s="147"/>
      <c r="F2" s="147"/>
      <c r="G2" s="147"/>
      <c r="H2" s="147"/>
    </row>
    <row r="3" spans="1:8" s="8" customFormat="1" ht="18" customHeight="1">
      <c r="A3" s="163" t="s">
        <v>436</v>
      </c>
      <c r="B3" s="163"/>
      <c r="C3" s="163"/>
      <c r="D3" s="163"/>
      <c r="E3" s="163"/>
      <c r="F3" s="163"/>
      <c r="G3" s="163"/>
      <c r="H3" s="163"/>
    </row>
    <row r="4" spans="1:8" ht="83.25" customHeight="1">
      <c r="A4" s="164" t="s">
        <v>386</v>
      </c>
      <c r="B4" s="164"/>
      <c r="C4" s="164"/>
      <c r="D4" s="164"/>
      <c r="E4" s="164"/>
      <c r="F4" s="164"/>
      <c r="G4" s="164"/>
      <c r="H4" s="164"/>
    </row>
    <row r="5" spans="5:8" ht="18.75" customHeight="1">
      <c r="E5" s="152" t="s">
        <v>366</v>
      </c>
      <c r="F5" s="152"/>
      <c r="G5" s="152"/>
      <c r="H5" s="152"/>
    </row>
    <row r="6" spans="1:8" ht="15">
      <c r="A6" s="161" t="s">
        <v>0</v>
      </c>
      <c r="B6" s="161" t="s">
        <v>2</v>
      </c>
      <c r="C6" s="161" t="s">
        <v>3</v>
      </c>
      <c r="D6" s="161" t="s">
        <v>115</v>
      </c>
      <c r="E6" s="161" t="s">
        <v>362</v>
      </c>
      <c r="F6" s="161" t="s">
        <v>416</v>
      </c>
      <c r="G6" s="165" t="s">
        <v>363</v>
      </c>
      <c r="H6" s="166"/>
    </row>
    <row r="7" spans="1:8" ht="15">
      <c r="A7" s="168"/>
      <c r="B7" s="168"/>
      <c r="C7" s="168"/>
      <c r="D7" s="168"/>
      <c r="E7" s="168"/>
      <c r="F7" s="168"/>
      <c r="G7" s="14" t="s">
        <v>364</v>
      </c>
      <c r="H7" s="14" t="s">
        <v>365</v>
      </c>
    </row>
    <row r="8" spans="1:8" ht="52.5" customHeight="1">
      <c r="A8" s="14" t="s">
        <v>56</v>
      </c>
      <c r="B8" s="16" t="s">
        <v>57</v>
      </c>
      <c r="C8" s="4"/>
      <c r="D8" s="16"/>
      <c r="E8" s="37">
        <f>E9+E13+E30+E46+E50</f>
        <v>36710.100000000006</v>
      </c>
      <c r="F8" s="37">
        <f>F9+F13+F30+F46+F50</f>
        <v>5865.900000000001</v>
      </c>
      <c r="G8" s="37">
        <f>G9+G13+G30+G46+G50</f>
        <v>38176.8</v>
      </c>
      <c r="H8" s="37">
        <f>H9+H13+H30+H46+H50</f>
        <v>39893.7</v>
      </c>
    </row>
    <row r="9" spans="1:8" ht="41.25" customHeight="1">
      <c r="A9" s="18" t="s">
        <v>7</v>
      </c>
      <c r="B9" s="19" t="s">
        <v>8</v>
      </c>
      <c r="C9" s="5"/>
      <c r="D9" s="19"/>
      <c r="E9" s="37">
        <f aca="true" t="shared" si="0" ref="E9:H11">E10</f>
        <v>1772.4</v>
      </c>
      <c r="F9" s="37">
        <f t="shared" si="0"/>
        <v>264.5</v>
      </c>
      <c r="G9" s="37">
        <f t="shared" si="0"/>
        <v>1858.7</v>
      </c>
      <c r="H9" s="37">
        <f t="shared" si="0"/>
        <v>1943.6</v>
      </c>
    </row>
    <row r="10" spans="1:8" ht="49.5" customHeight="1">
      <c r="A10" s="21" t="s">
        <v>254</v>
      </c>
      <c r="B10" s="22" t="s">
        <v>8</v>
      </c>
      <c r="C10" s="6" t="s">
        <v>334</v>
      </c>
      <c r="D10" s="19"/>
      <c r="E10" s="47">
        <f t="shared" si="0"/>
        <v>1772.4</v>
      </c>
      <c r="F10" s="47">
        <f t="shared" si="0"/>
        <v>264.5</v>
      </c>
      <c r="G10" s="47">
        <f t="shared" si="0"/>
        <v>1858.7</v>
      </c>
      <c r="H10" s="47">
        <f t="shared" si="0"/>
        <v>1943.6</v>
      </c>
    </row>
    <row r="11" spans="1:8" ht="59.25" customHeight="1">
      <c r="A11" s="21" t="s">
        <v>63</v>
      </c>
      <c r="B11" s="22" t="s">
        <v>8</v>
      </c>
      <c r="C11" s="6" t="s">
        <v>334</v>
      </c>
      <c r="D11" s="22" t="s">
        <v>61</v>
      </c>
      <c r="E11" s="47">
        <f t="shared" si="0"/>
        <v>1772.4</v>
      </c>
      <c r="F11" s="47">
        <f t="shared" si="0"/>
        <v>264.5</v>
      </c>
      <c r="G11" s="47">
        <f t="shared" si="0"/>
        <v>1858.7</v>
      </c>
      <c r="H11" s="47">
        <f t="shared" si="0"/>
        <v>1943.6</v>
      </c>
    </row>
    <row r="12" spans="1:8" ht="33.75" customHeight="1">
      <c r="A12" s="113" t="s">
        <v>65</v>
      </c>
      <c r="B12" s="22" t="s">
        <v>8</v>
      </c>
      <c r="C12" s="6" t="s">
        <v>334</v>
      </c>
      <c r="D12" s="22" t="s">
        <v>62</v>
      </c>
      <c r="E12" s="47">
        <v>1772.4</v>
      </c>
      <c r="F12" s="47">
        <v>264.5</v>
      </c>
      <c r="G12" s="47">
        <v>1858.7</v>
      </c>
      <c r="H12" s="47">
        <v>1943.6</v>
      </c>
    </row>
    <row r="13" spans="1:8" ht="66" customHeight="1">
      <c r="A13" s="18" t="s">
        <v>12</v>
      </c>
      <c r="B13" s="39" t="s">
        <v>13</v>
      </c>
      <c r="C13" s="24"/>
      <c r="D13" s="10"/>
      <c r="E13" s="48">
        <f>E21+E14+E27+E24</f>
        <v>5995.1</v>
      </c>
      <c r="F13" s="48">
        <f>F21+F14+F27+F24</f>
        <v>1005.8000000000002</v>
      </c>
      <c r="G13" s="48">
        <f>G21+G14+G27+G24</f>
        <v>6281.800000000001</v>
      </c>
      <c r="H13" s="48">
        <f>H21+H14+H27+H24</f>
        <v>6564</v>
      </c>
    </row>
    <row r="14" spans="1:8" ht="49.5" customHeight="1">
      <c r="A14" s="40" t="s">
        <v>116</v>
      </c>
      <c r="B14" s="22" t="s">
        <v>13</v>
      </c>
      <c r="C14" s="6" t="s">
        <v>335</v>
      </c>
      <c r="D14" s="19"/>
      <c r="E14" s="47">
        <f>E15+E17+E19</f>
        <v>4972.800000000001</v>
      </c>
      <c r="F14" s="47">
        <f>F15+F17+F19</f>
        <v>770.4000000000001</v>
      </c>
      <c r="G14" s="47">
        <f>G15+G17+G19</f>
        <v>5250.6</v>
      </c>
      <c r="H14" s="47">
        <f>H15+H17+H19</f>
        <v>5490.6</v>
      </c>
    </row>
    <row r="15" spans="1:8" ht="61.5" customHeight="1">
      <c r="A15" s="21" t="s">
        <v>63</v>
      </c>
      <c r="B15" s="22" t="s">
        <v>13</v>
      </c>
      <c r="C15" s="6" t="s">
        <v>335</v>
      </c>
      <c r="D15" s="22" t="s">
        <v>61</v>
      </c>
      <c r="E15" s="47">
        <f>E16</f>
        <v>3119.3</v>
      </c>
      <c r="F15" s="47">
        <f>F16</f>
        <v>520.2</v>
      </c>
      <c r="G15" s="47">
        <f>G16</f>
        <v>3271.2</v>
      </c>
      <c r="H15" s="47">
        <f>H16</f>
        <v>3420.7</v>
      </c>
    </row>
    <row r="16" spans="1:8" ht="35.25" customHeight="1">
      <c r="A16" s="21" t="s">
        <v>65</v>
      </c>
      <c r="B16" s="22" t="s">
        <v>13</v>
      </c>
      <c r="C16" s="6" t="s">
        <v>335</v>
      </c>
      <c r="D16" s="22" t="s">
        <v>62</v>
      </c>
      <c r="E16" s="47">
        <v>3119.3</v>
      </c>
      <c r="F16" s="47">
        <v>520.2</v>
      </c>
      <c r="G16" s="47">
        <v>3271.2</v>
      </c>
      <c r="H16" s="47">
        <v>3420.7</v>
      </c>
    </row>
    <row r="17" spans="1:8" ht="34.5" customHeight="1">
      <c r="A17" s="21" t="s">
        <v>91</v>
      </c>
      <c r="B17" s="22" t="s">
        <v>13</v>
      </c>
      <c r="C17" s="6" t="s">
        <v>335</v>
      </c>
      <c r="D17" s="22" t="s">
        <v>69</v>
      </c>
      <c r="E17" s="47">
        <f>E18</f>
        <v>1853.4</v>
      </c>
      <c r="F17" s="47">
        <f>F18</f>
        <v>250.2</v>
      </c>
      <c r="G17" s="47">
        <f>G18</f>
        <v>1979.3</v>
      </c>
      <c r="H17" s="47">
        <f>H18</f>
        <v>2069.8</v>
      </c>
    </row>
    <row r="18" spans="1:8" ht="30" customHeight="1">
      <c r="A18" s="21" t="s">
        <v>71</v>
      </c>
      <c r="B18" s="22" t="s">
        <v>13</v>
      </c>
      <c r="C18" s="6" t="s">
        <v>335</v>
      </c>
      <c r="D18" s="22" t="s">
        <v>67</v>
      </c>
      <c r="E18" s="47">
        <f>1887.4-34</f>
        <v>1853.4</v>
      </c>
      <c r="F18" s="47">
        <v>250.2</v>
      </c>
      <c r="G18" s="47">
        <v>1979.3</v>
      </c>
      <c r="H18" s="47">
        <v>2069.8</v>
      </c>
    </row>
    <row r="19" spans="1:8" ht="21" customHeight="1">
      <c r="A19" s="21" t="s">
        <v>72</v>
      </c>
      <c r="B19" s="22" t="s">
        <v>13</v>
      </c>
      <c r="C19" s="6" t="s">
        <v>335</v>
      </c>
      <c r="D19" s="22" t="s">
        <v>70</v>
      </c>
      <c r="E19" s="47">
        <f>E20</f>
        <v>0.1</v>
      </c>
      <c r="F19" s="47">
        <f>F20</f>
        <v>0</v>
      </c>
      <c r="G19" s="47">
        <f>G20</f>
        <v>0.1</v>
      </c>
      <c r="H19" s="47">
        <f>H20</f>
        <v>0.1</v>
      </c>
    </row>
    <row r="20" spans="1:8" ht="21" customHeight="1">
      <c r="A20" s="21" t="s">
        <v>73</v>
      </c>
      <c r="B20" s="22" t="s">
        <v>13</v>
      </c>
      <c r="C20" s="6" t="s">
        <v>335</v>
      </c>
      <c r="D20" s="22" t="s">
        <v>68</v>
      </c>
      <c r="E20" s="47">
        <v>0.1</v>
      </c>
      <c r="F20" s="47">
        <v>0</v>
      </c>
      <c r="G20" s="47">
        <v>0.1</v>
      </c>
      <c r="H20" s="47">
        <v>0.1</v>
      </c>
    </row>
    <row r="21" spans="1:8" ht="38.25" customHeight="1">
      <c r="A21" s="21" t="s">
        <v>87</v>
      </c>
      <c r="B21" s="39" t="s">
        <v>13</v>
      </c>
      <c r="C21" s="6" t="s">
        <v>371</v>
      </c>
      <c r="D21" s="10"/>
      <c r="E21" s="48">
        <f aca="true" t="shared" si="1" ref="E21:H22">E22</f>
        <v>158.4</v>
      </c>
      <c r="F21" s="48">
        <f t="shared" si="1"/>
        <v>39.6</v>
      </c>
      <c r="G21" s="47">
        <f t="shared" si="1"/>
        <v>166.1</v>
      </c>
      <c r="H21" s="47">
        <f t="shared" si="1"/>
        <v>173.7</v>
      </c>
    </row>
    <row r="22" spans="1:8" ht="36.75" customHeight="1">
      <c r="A22" s="21" t="s">
        <v>63</v>
      </c>
      <c r="B22" s="39" t="s">
        <v>13</v>
      </c>
      <c r="C22" s="6" t="s">
        <v>371</v>
      </c>
      <c r="D22" s="39" t="s">
        <v>61</v>
      </c>
      <c r="E22" s="48">
        <f t="shared" si="1"/>
        <v>158.4</v>
      </c>
      <c r="F22" s="48">
        <f t="shared" si="1"/>
        <v>39.6</v>
      </c>
      <c r="G22" s="47">
        <f t="shared" si="1"/>
        <v>166.1</v>
      </c>
      <c r="H22" s="47">
        <f t="shared" si="1"/>
        <v>173.7</v>
      </c>
    </row>
    <row r="23" spans="1:8" ht="45" customHeight="1">
      <c r="A23" s="21" t="s">
        <v>65</v>
      </c>
      <c r="B23" s="25" t="s">
        <v>13</v>
      </c>
      <c r="C23" s="6" t="s">
        <v>371</v>
      </c>
      <c r="D23" s="25" t="s">
        <v>62</v>
      </c>
      <c r="E23" s="49">
        <v>158.4</v>
      </c>
      <c r="F23" s="49">
        <v>39.6</v>
      </c>
      <c r="G23" s="47">
        <v>166.1</v>
      </c>
      <c r="H23" s="47">
        <v>173.7</v>
      </c>
    </row>
    <row r="24" spans="1:8" ht="48.75" customHeight="1">
      <c r="A24" s="40" t="s">
        <v>117</v>
      </c>
      <c r="B24" s="41" t="s">
        <v>13</v>
      </c>
      <c r="C24" s="6" t="s">
        <v>336</v>
      </c>
      <c r="D24" s="44"/>
      <c r="E24" s="59">
        <f aca="true" t="shared" si="2" ref="E24:H25">E25</f>
        <v>721.9</v>
      </c>
      <c r="F24" s="59">
        <f t="shared" si="2"/>
        <v>134.8</v>
      </c>
      <c r="G24" s="47">
        <f t="shared" si="2"/>
        <v>757.1</v>
      </c>
      <c r="H24" s="47">
        <f t="shared" si="2"/>
        <v>791.7</v>
      </c>
    </row>
    <row r="25" spans="1:8" ht="64.5" customHeight="1">
      <c r="A25" s="40" t="s">
        <v>63</v>
      </c>
      <c r="B25" s="41" t="s">
        <v>13</v>
      </c>
      <c r="C25" s="6" t="s">
        <v>336</v>
      </c>
      <c r="D25" s="41" t="s">
        <v>61</v>
      </c>
      <c r="E25" s="59">
        <f t="shared" si="2"/>
        <v>721.9</v>
      </c>
      <c r="F25" s="59">
        <f t="shared" si="2"/>
        <v>134.8</v>
      </c>
      <c r="G25" s="47">
        <f t="shared" si="2"/>
        <v>757.1</v>
      </c>
      <c r="H25" s="47">
        <f t="shared" si="2"/>
        <v>791.7</v>
      </c>
    </row>
    <row r="26" spans="1:8" ht="29.25" customHeight="1">
      <c r="A26" s="40" t="s">
        <v>65</v>
      </c>
      <c r="B26" s="41" t="s">
        <v>13</v>
      </c>
      <c r="C26" s="6" t="s">
        <v>336</v>
      </c>
      <c r="D26" s="41" t="s">
        <v>62</v>
      </c>
      <c r="E26" s="59">
        <v>721.9</v>
      </c>
      <c r="F26" s="59">
        <v>134.8</v>
      </c>
      <c r="G26" s="47">
        <v>757.1</v>
      </c>
      <c r="H26" s="47">
        <v>791.7</v>
      </c>
    </row>
    <row r="27" spans="1:8" ht="47.25" customHeight="1">
      <c r="A27" s="21" t="s">
        <v>54</v>
      </c>
      <c r="B27" s="22" t="s">
        <v>13</v>
      </c>
      <c r="C27" s="6" t="s">
        <v>337</v>
      </c>
      <c r="D27" s="22"/>
      <c r="E27" s="47">
        <f aca="true" t="shared" si="3" ref="E27:H28">E28</f>
        <v>142</v>
      </c>
      <c r="F27" s="47">
        <f t="shared" si="3"/>
        <v>61</v>
      </c>
      <c r="G27" s="47">
        <f t="shared" si="3"/>
        <v>108</v>
      </c>
      <c r="H27" s="47">
        <f t="shared" si="3"/>
        <v>108</v>
      </c>
    </row>
    <row r="28" spans="1:8" ht="18.75" customHeight="1">
      <c r="A28" s="21" t="s">
        <v>72</v>
      </c>
      <c r="B28" s="22" t="s">
        <v>13</v>
      </c>
      <c r="C28" s="6" t="s">
        <v>337</v>
      </c>
      <c r="D28" s="22" t="s">
        <v>70</v>
      </c>
      <c r="E28" s="47">
        <f t="shared" si="3"/>
        <v>142</v>
      </c>
      <c r="F28" s="47">
        <f t="shared" si="3"/>
        <v>61</v>
      </c>
      <c r="G28" s="47">
        <f t="shared" si="3"/>
        <v>108</v>
      </c>
      <c r="H28" s="47">
        <f t="shared" si="3"/>
        <v>108</v>
      </c>
    </row>
    <row r="29" spans="1:8" ht="22.5" customHeight="1">
      <c r="A29" s="21" t="s">
        <v>73</v>
      </c>
      <c r="B29" s="22" t="s">
        <v>13</v>
      </c>
      <c r="C29" s="6" t="s">
        <v>337</v>
      </c>
      <c r="D29" s="22" t="s">
        <v>68</v>
      </c>
      <c r="E29" s="47">
        <f>108+34</f>
        <v>142</v>
      </c>
      <c r="F29" s="47">
        <v>61</v>
      </c>
      <c r="G29" s="47">
        <v>108</v>
      </c>
      <c r="H29" s="47">
        <v>108</v>
      </c>
    </row>
    <row r="30" spans="1:8" ht="60" customHeight="1">
      <c r="A30" s="18" t="s">
        <v>18</v>
      </c>
      <c r="B30" s="19" t="s">
        <v>19</v>
      </c>
      <c r="C30" s="5"/>
      <c r="D30" s="22"/>
      <c r="E30" s="50">
        <f>E31+E34+E41</f>
        <v>27498.800000000003</v>
      </c>
      <c r="F30" s="50">
        <f>F31+F34+F41</f>
        <v>4259</v>
      </c>
      <c r="G30" s="50">
        <f>G31+G34+G41</f>
        <v>28819.200000000004</v>
      </c>
      <c r="H30" s="50">
        <f>H31+H34+H41</f>
        <v>30136</v>
      </c>
    </row>
    <row r="31" spans="1:8" ht="49.5" customHeight="1">
      <c r="A31" s="21" t="s">
        <v>253</v>
      </c>
      <c r="B31" s="22" t="s">
        <v>19</v>
      </c>
      <c r="C31" s="6" t="s">
        <v>338</v>
      </c>
      <c r="D31" s="22"/>
      <c r="E31" s="47">
        <f aca="true" t="shared" si="4" ref="E31:H32">E32</f>
        <v>1772.4</v>
      </c>
      <c r="F31" s="47">
        <f t="shared" si="4"/>
        <v>298.3</v>
      </c>
      <c r="G31" s="47">
        <f t="shared" si="4"/>
        <v>1858.7</v>
      </c>
      <c r="H31" s="47">
        <f t="shared" si="4"/>
        <v>1943.6</v>
      </c>
    </row>
    <row r="32" spans="1:8" ht="61.5" customHeight="1">
      <c r="A32" s="21" t="s">
        <v>63</v>
      </c>
      <c r="B32" s="22" t="s">
        <v>19</v>
      </c>
      <c r="C32" s="6" t="s">
        <v>338</v>
      </c>
      <c r="D32" s="22" t="s">
        <v>61</v>
      </c>
      <c r="E32" s="47">
        <f t="shared" si="4"/>
        <v>1772.4</v>
      </c>
      <c r="F32" s="47">
        <f t="shared" si="4"/>
        <v>298.3</v>
      </c>
      <c r="G32" s="47">
        <f t="shared" si="4"/>
        <v>1858.7</v>
      </c>
      <c r="H32" s="47">
        <f t="shared" si="4"/>
        <v>1943.6</v>
      </c>
    </row>
    <row r="33" spans="1:8" ht="33.75" customHeight="1">
      <c r="A33" s="21" t="s">
        <v>65</v>
      </c>
      <c r="B33" s="22" t="s">
        <v>19</v>
      </c>
      <c r="C33" s="6" t="s">
        <v>338</v>
      </c>
      <c r="D33" s="22" t="s">
        <v>62</v>
      </c>
      <c r="E33" s="47">
        <v>1772.4</v>
      </c>
      <c r="F33" s="47">
        <v>298.3</v>
      </c>
      <c r="G33" s="47">
        <v>1858.7</v>
      </c>
      <c r="H33" s="47">
        <v>1943.6</v>
      </c>
    </row>
    <row r="34" spans="1:8" ht="74.25" customHeight="1">
      <c r="A34" s="21" t="s">
        <v>88</v>
      </c>
      <c r="B34" s="22" t="s">
        <v>19</v>
      </c>
      <c r="C34" s="6" t="s">
        <v>339</v>
      </c>
      <c r="D34" s="19"/>
      <c r="E34" s="47">
        <f>E35+E37+E39</f>
        <v>20800.3</v>
      </c>
      <c r="F34" s="47">
        <f>F35+F37+F39</f>
        <v>3315.5</v>
      </c>
      <c r="G34" s="47">
        <f>G35+G37+G39</f>
        <v>21795.4</v>
      </c>
      <c r="H34" s="47">
        <f>H35+H37+H39</f>
        <v>22791.4</v>
      </c>
    </row>
    <row r="35" spans="1:8" ht="64.5" customHeight="1">
      <c r="A35" s="21" t="s">
        <v>63</v>
      </c>
      <c r="B35" s="22" t="s">
        <v>19</v>
      </c>
      <c r="C35" s="6" t="s">
        <v>339</v>
      </c>
      <c r="D35" s="22" t="s">
        <v>61</v>
      </c>
      <c r="E35" s="47">
        <f>E36</f>
        <v>16801.9</v>
      </c>
      <c r="F35" s="47">
        <f>F36</f>
        <v>2810</v>
      </c>
      <c r="G35" s="47">
        <f>G36</f>
        <v>17620.2</v>
      </c>
      <c r="H35" s="47">
        <f>H36</f>
        <v>18425.4</v>
      </c>
    </row>
    <row r="36" spans="1:8" ht="33" customHeight="1">
      <c r="A36" s="21" t="s">
        <v>65</v>
      </c>
      <c r="B36" s="22" t="s">
        <v>19</v>
      </c>
      <c r="C36" s="6" t="s">
        <v>339</v>
      </c>
      <c r="D36" s="22" t="s">
        <v>62</v>
      </c>
      <c r="E36" s="47">
        <v>16801.9</v>
      </c>
      <c r="F36" s="47">
        <v>2810</v>
      </c>
      <c r="G36" s="47">
        <v>17620.2</v>
      </c>
      <c r="H36" s="47">
        <v>18425.4</v>
      </c>
    </row>
    <row r="37" spans="1:8" ht="31.5" customHeight="1">
      <c r="A37" s="21" t="s">
        <v>91</v>
      </c>
      <c r="B37" s="22" t="s">
        <v>19</v>
      </c>
      <c r="C37" s="6" t="s">
        <v>339</v>
      </c>
      <c r="D37" s="22" t="s">
        <v>69</v>
      </c>
      <c r="E37" s="47">
        <f>E38</f>
        <v>3998.3</v>
      </c>
      <c r="F37" s="47">
        <f>F38</f>
        <v>505.5</v>
      </c>
      <c r="G37" s="47">
        <f>G38</f>
        <v>4175.1</v>
      </c>
      <c r="H37" s="47">
        <f>H38</f>
        <v>4365.9</v>
      </c>
    </row>
    <row r="38" spans="1:8" ht="28.5" customHeight="1">
      <c r="A38" s="21" t="s">
        <v>71</v>
      </c>
      <c r="B38" s="22" t="s">
        <v>19</v>
      </c>
      <c r="C38" s="6" t="s">
        <v>339</v>
      </c>
      <c r="D38" s="22" t="s">
        <v>67</v>
      </c>
      <c r="E38" s="47">
        <v>3998.3</v>
      </c>
      <c r="F38" s="47">
        <v>505.5</v>
      </c>
      <c r="G38" s="47">
        <v>4175.1</v>
      </c>
      <c r="H38" s="47">
        <v>4365.9</v>
      </c>
    </row>
    <row r="39" spans="1:8" ht="19.5" customHeight="1">
      <c r="A39" s="21" t="s">
        <v>72</v>
      </c>
      <c r="B39" s="22" t="s">
        <v>19</v>
      </c>
      <c r="C39" s="6" t="s">
        <v>339</v>
      </c>
      <c r="D39" s="22" t="s">
        <v>70</v>
      </c>
      <c r="E39" s="47">
        <f>E40</f>
        <v>0.1</v>
      </c>
      <c r="F39" s="47">
        <f>F40</f>
        <v>0</v>
      </c>
      <c r="G39" s="47">
        <f>G40</f>
        <v>0.1</v>
      </c>
      <c r="H39" s="47">
        <f>H40</f>
        <v>0.1</v>
      </c>
    </row>
    <row r="40" spans="1:8" ht="18.75" customHeight="1">
      <c r="A40" s="21" t="s">
        <v>73</v>
      </c>
      <c r="B40" s="22" t="s">
        <v>19</v>
      </c>
      <c r="C40" s="6" t="s">
        <v>339</v>
      </c>
      <c r="D40" s="22" t="s">
        <v>68</v>
      </c>
      <c r="E40" s="47">
        <v>0.1</v>
      </c>
      <c r="F40" s="47">
        <v>0</v>
      </c>
      <c r="G40" s="47">
        <v>0.1</v>
      </c>
      <c r="H40" s="47">
        <v>0.1</v>
      </c>
    </row>
    <row r="41" spans="1:8" ht="60.75" customHeight="1">
      <c r="A41" s="21" t="s">
        <v>82</v>
      </c>
      <c r="B41" s="22" t="s">
        <v>19</v>
      </c>
      <c r="C41" s="6" t="s">
        <v>340</v>
      </c>
      <c r="D41" s="22"/>
      <c r="E41" s="47">
        <f>E42+E44</f>
        <v>4926.1</v>
      </c>
      <c r="F41" s="47">
        <f>F42+F44</f>
        <v>645.2</v>
      </c>
      <c r="G41" s="47">
        <f>G42+G44</f>
        <v>5165.1</v>
      </c>
      <c r="H41" s="47">
        <f>H42+H44</f>
        <v>5401</v>
      </c>
    </row>
    <row r="42" spans="1:8" ht="63.75" customHeight="1">
      <c r="A42" s="21" t="s">
        <v>63</v>
      </c>
      <c r="B42" s="22" t="s">
        <v>19</v>
      </c>
      <c r="C42" s="6" t="s">
        <v>340</v>
      </c>
      <c r="D42" s="22" t="s">
        <v>61</v>
      </c>
      <c r="E42" s="47">
        <f>E43</f>
        <v>4608.1</v>
      </c>
      <c r="F42" s="47">
        <f>F43</f>
        <v>626.7</v>
      </c>
      <c r="G42" s="47">
        <f>G43</f>
        <v>4832.5</v>
      </c>
      <c r="H42" s="47">
        <f>H43</f>
        <v>5053.4</v>
      </c>
    </row>
    <row r="43" spans="1:8" ht="33.75" customHeight="1">
      <c r="A43" s="21" t="s">
        <v>65</v>
      </c>
      <c r="B43" s="22" t="s">
        <v>19</v>
      </c>
      <c r="C43" s="6" t="s">
        <v>340</v>
      </c>
      <c r="D43" s="22" t="s">
        <v>62</v>
      </c>
      <c r="E43" s="47">
        <v>4608.1</v>
      </c>
      <c r="F43" s="47">
        <v>626.7</v>
      </c>
      <c r="G43" s="47">
        <v>4832.5</v>
      </c>
      <c r="H43" s="47">
        <v>5053.4</v>
      </c>
    </row>
    <row r="44" spans="1:8" ht="34.5" customHeight="1">
      <c r="A44" s="21" t="s">
        <v>91</v>
      </c>
      <c r="B44" s="22" t="s">
        <v>19</v>
      </c>
      <c r="C44" s="6" t="s">
        <v>340</v>
      </c>
      <c r="D44" s="22" t="s">
        <v>69</v>
      </c>
      <c r="E44" s="47">
        <f>E45</f>
        <v>318</v>
      </c>
      <c r="F44" s="47">
        <f>F45</f>
        <v>18.5</v>
      </c>
      <c r="G44" s="47">
        <f>G45</f>
        <v>332.6</v>
      </c>
      <c r="H44" s="47">
        <f>H45</f>
        <v>347.6</v>
      </c>
    </row>
    <row r="45" spans="1:8" ht="33" customHeight="1">
      <c r="A45" s="21" t="s">
        <v>71</v>
      </c>
      <c r="B45" s="22" t="s">
        <v>19</v>
      </c>
      <c r="C45" s="6" t="s">
        <v>340</v>
      </c>
      <c r="D45" s="22" t="s">
        <v>67</v>
      </c>
      <c r="E45" s="47">
        <v>318</v>
      </c>
      <c r="F45" s="47">
        <v>18.5</v>
      </c>
      <c r="G45" s="47">
        <v>332.6</v>
      </c>
      <c r="H45" s="47">
        <v>347.6</v>
      </c>
    </row>
    <row r="46" spans="1:8" ht="25.5" customHeight="1">
      <c r="A46" s="18" t="s">
        <v>20</v>
      </c>
      <c r="B46" s="19" t="s">
        <v>21</v>
      </c>
      <c r="C46" s="5"/>
      <c r="D46" s="22"/>
      <c r="E46" s="37">
        <f>E49</f>
        <v>585</v>
      </c>
      <c r="F46" s="37">
        <f>F49</f>
        <v>0</v>
      </c>
      <c r="G46" s="37">
        <f aca="true" t="shared" si="5" ref="G46:H48">G47</f>
        <v>1007.9</v>
      </c>
      <c r="H46" s="37">
        <f t="shared" si="5"/>
        <v>1040.5</v>
      </c>
    </row>
    <row r="47" spans="1:8" ht="36" customHeight="1">
      <c r="A47" s="21" t="s">
        <v>101</v>
      </c>
      <c r="B47" s="22" t="s">
        <v>21</v>
      </c>
      <c r="C47" s="6" t="s">
        <v>413</v>
      </c>
      <c r="D47" s="22"/>
      <c r="E47" s="47">
        <f>E48</f>
        <v>585</v>
      </c>
      <c r="F47" s="47">
        <f>F48</f>
        <v>0</v>
      </c>
      <c r="G47" s="47">
        <f t="shared" si="5"/>
        <v>1007.9</v>
      </c>
      <c r="H47" s="47">
        <f t="shared" si="5"/>
        <v>1040.5</v>
      </c>
    </row>
    <row r="48" spans="1:8" ht="24.75" customHeight="1">
      <c r="A48" s="21" t="s">
        <v>72</v>
      </c>
      <c r="B48" s="22" t="s">
        <v>21</v>
      </c>
      <c r="C48" s="6" t="s">
        <v>413</v>
      </c>
      <c r="D48" s="22" t="s">
        <v>70</v>
      </c>
      <c r="E48" s="47">
        <f>E49</f>
        <v>585</v>
      </c>
      <c r="F48" s="47">
        <f>F49</f>
        <v>0</v>
      </c>
      <c r="G48" s="47">
        <f t="shared" si="5"/>
        <v>1007.9</v>
      </c>
      <c r="H48" s="47">
        <f t="shared" si="5"/>
        <v>1040.5</v>
      </c>
    </row>
    <row r="49" spans="1:8" ht="24" customHeight="1">
      <c r="A49" s="40" t="s">
        <v>22</v>
      </c>
      <c r="B49" s="22" t="s">
        <v>21</v>
      </c>
      <c r="C49" s="6" t="s">
        <v>413</v>
      </c>
      <c r="D49" s="22" t="s">
        <v>23</v>
      </c>
      <c r="E49" s="47">
        <f>1235-650</f>
        <v>585</v>
      </c>
      <c r="F49" s="47">
        <v>0</v>
      </c>
      <c r="G49" s="47">
        <v>1007.9</v>
      </c>
      <c r="H49" s="47">
        <v>1040.5</v>
      </c>
    </row>
    <row r="50" spans="1:8" ht="32.25" customHeight="1">
      <c r="A50" s="18" t="s">
        <v>24</v>
      </c>
      <c r="B50" s="19" t="s">
        <v>25</v>
      </c>
      <c r="C50" s="5"/>
      <c r="D50" s="19"/>
      <c r="E50" s="37">
        <f>E51+E57+E54</f>
        <v>858.8</v>
      </c>
      <c r="F50" s="37">
        <f>F51+F57+F54</f>
        <v>336.6</v>
      </c>
      <c r="G50" s="37">
        <f>G51+G57</f>
        <v>209.2</v>
      </c>
      <c r="H50" s="37">
        <f>H51+H57</f>
        <v>209.6</v>
      </c>
    </row>
    <row r="51" spans="1:8" ht="36.75" customHeight="1">
      <c r="A51" s="67" t="s">
        <v>121</v>
      </c>
      <c r="B51" s="68" t="s">
        <v>25</v>
      </c>
      <c r="C51" s="69" t="s">
        <v>378</v>
      </c>
      <c r="D51" s="68"/>
      <c r="E51" s="51">
        <f aca="true" t="shared" si="6" ref="E51:G52">E52</f>
        <v>200</v>
      </c>
      <c r="F51" s="51">
        <f t="shared" si="6"/>
        <v>0</v>
      </c>
      <c r="G51" s="47">
        <f t="shared" si="6"/>
        <v>200</v>
      </c>
      <c r="H51" s="47">
        <f>H53</f>
        <v>200</v>
      </c>
    </row>
    <row r="52" spans="1:8" ht="36.75" customHeight="1">
      <c r="A52" s="67" t="s">
        <v>91</v>
      </c>
      <c r="B52" s="68" t="s">
        <v>25</v>
      </c>
      <c r="C52" s="69" t="s">
        <v>378</v>
      </c>
      <c r="D52" s="68" t="s">
        <v>69</v>
      </c>
      <c r="E52" s="51">
        <f t="shared" si="6"/>
        <v>200</v>
      </c>
      <c r="F52" s="51">
        <f t="shared" si="6"/>
        <v>0</v>
      </c>
      <c r="G52" s="47">
        <f t="shared" si="6"/>
        <v>200</v>
      </c>
      <c r="H52" s="47">
        <f>H53</f>
        <v>200</v>
      </c>
    </row>
    <row r="53" spans="1:8" ht="36.75" customHeight="1">
      <c r="A53" s="67" t="s">
        <v>71</v>
      </c>
      <c r="B53" s="68" t="s">
        <v>25</v>
      </c>
      <c r="C53" s="69" t="s">
        <v>378</v>
      </c>
      <c r="D53" s="68" t="s">
        <v>67</v>
      </c>
      <c r="E53" s="51">
        <v>200</v>
      </c>
      <c r="F53" s="51">
        <v>0</v>
      </c>
      <c r="G53" s="47">
        <v>200</v>
      </c>
      <c r="H53" s="47">
        <v>200</v>
      </c>
    </row>
    <row r="54" spans="1:8" ht="36.75" customHeight="1">
      <c r="A54" s="67" t="s">
        <v>408</v>
      </c>
      <c r="B54" s="68" t="s">
        <v>25</v>
      </c>
      <c r="C54" s="69" t="s">
        <v>415</v>
      </c>
      <c r="D54" s="68"/>
      <c r="E54" s="51">
        <f>E55</f>
        <v>650</v>
      </c>
      <c r="F54" s="51">
        <f>F55</f>
        <v>336.6</v>
      </c>
      <c r="G54" s="51">
        <v>0</v>
      </c>
      <c r="H54" s="51">
        <v>0</v>
      </c>
    </row>
    <row r="55" spans="1:8" ht="36.75" customHeight="1">
      <c r="A55" s="67" t="s">
        <v>72</v>
      </c>
      <c r="B55" s="68" t="s">
        <v>25</v>
      </c>
      <c r="C55" s="69" t="s">
        <v>415</v>
      </c>
      <c r="D55" s="68" t="s">
        <v>70</v>
      </c>
      <c r="E55" s="51">
        <f>E56</f>
        <v>650</v>
      </c>
      <c r="F55" s="51">
        <f>F56</f>
        <v>336.6</v>
      </c>
      <c r="G55" s="51">
        <v>0</v>
      </c>
      <c r="H55" s="51">
        <v>0</v>
      </c>
    </row>
    <row r="56" spans="1:8" ht="36.75" customHeight="1">
      <c r="A56" s="67" t="s">
        <v>411</v>
      </c>
      <c r="B56" s="68" t="s">
        <v>25</v>
      </c>
      <c r="C56" s="69" t="s">
        <v>415</v>
      </c>
      <c r="D56" s="68" t="s">
        <v>412</v>
      </c>
      <c r="E56" s="51">
        <v>650</v>
      </c>
      <c r="F56" s="51">
        <v>336.6</v>
      </c>
      <c r="G56" s="51">
        <v>0</v>
      </c>
      <c r="H56" s="51">
        <v>0</v>
      </c>
    </row>
    <row r="57" spans="1:8" ht="66.75" customHeight="1">
      <c r="A57" s="67" t="s">
        <v>79</v>
      </c>
      <c r="B57" s="68" t="s">
        <v>25</v>
      </c>
      <c r="C57" s="69" t="s">
        <v>341</v>
      </c>
      <c r="D57" s="68"/>
      <c r="E57" s="59">
        <f aca="true" t="shared" si="7" ref="E57:H58">E58</f>
        <v>8.8</v>
      </c>
      <c r="F57" s="59">
        <f t="shared" si="7"/>
        <v>0</v>
      </c>
      <c r="G57" s="47">
        <f t="shared" si="7"/>
        <v>9.2</v>
      </c>
      <c r="H57" s="47">
        <f t="shared" si="7"/>
        <v>9.6</v>
      </c>
    </row>
    <row r="58" spans="1:8" ht="35.25" customHeight="1">
      <c r="A58" s="67" t="s">
        <v>91</v>
      </c>
      <c r="B58" s="68" t="s">
        <v>25</v>
      </c>
      <c r="C58" s="69" t="s">
        <v>341</v>
      </c>
      <c r="D58" s="68" t="s">
        <v>69</v>
      </c>
      <c r="E58" s="59">
        <f t="shared" si="7"/>
        <v>8.8</v>
      </c>
      <c r="F58" s="59">
        <f t="shared" si="7"/>
        <v>0</v>
      </c>
      <c r="G58" s="47">
        <f t="shared" si="7"/>
        <v>9.2</v>
      </c>
      <c r="H58" s="47">
        <f t="shared" si="7"/>
        <v>9.6</v>
      </c>
    </row>
    <row r="59" spans="1:8" ht="36" customHeight="1">
      <c r="A59" s="67" t="s">
        <v>71</v>
      </c>
      <c r="B59" s="68" t="s">
        <v>25</v>
      </c>
      <c r="C59" s="69" t="s">
        <v>341</v>
      </c>
      <c r="D59" s="68" t="s">
        <v>67</v>
      </c>
      <c r="E59" s="59">
        <v>8.8</v>
      </c>
      <c r="F59" s="59">
        <v>0</v>
      </c>
      <c r="G59" s="47">
        <v>9.2</v>
      </c>
      <c r="H59" s="47">
        <v>9.6</v>
      </c>
    </row>
    <row r="60" spans="1:8" ht="48.75" customHeight="1">
      <c r="A60" s="14" t="s">
        <v>315</v>
      </c>
      <c r="B60" s="19" t="s">
        <v>27</v>
      </c>
      <c r="C60" s="5"/>
      <c r="D60" s="22"/>
      <c r="E60" s="37">
        <f>E61</f>
        <v>72.2</v>
      </c>
      <c r="F60" s="37">
        <f>F61</f>
        <v>0.4</v>
      </c>
      <c r="G60" s="37">
        <f>G61</f>
        <v>72.5</v>
      </c>
      <c r="H60" s="37">
        <f>H61</f>
        <v>72.5</v>
      </c>
    </row>
    <row r="61" spans="1:8" ht="51.75" customHeight="1">
      <c r="A61" s="18" t="s">
        <v>316</v>
      </c>
      <c r="B61" s="19" t="s">
        <v>172</v>
      </c>
      <c r="C61" s="5"/>
      <c r="D61" s="19"/>
      <c r="E61" s="37">
        <f>E62+E65</f>
        <v>72.2</v>
      </c>
      <c r="F61" s="37">
        <f>F62+F65</f>
        <v>0.4</v>
      </c>
      <c r="G61" s="37">
        <f>G62+G65</f>
        <v>72.5</v>
      </c>
      <c r="H61" s="37">
        <f>H62+H65</f>
        <v>72.5</v>
      </c>
    </row>
    <row r="62" spans="1:8" ht="96" customHeight="1">
      <c r="A62" s="40" t="s">
        <v>323</v>
      </c>
      <c r="B62" s="22" t="s">
        <v>172</v>
      </c>
      <c r="C62" s="6" t="s">
        <v>342</v>
      </c>
      <c r="D62" s="22"/>
      <c r="E62" s="47">
        <f>E64</f>
        <v>2.2</v>
      </c>
      <c r="F62" s="47">
        <f>F64</f>
        <v>0.4</v>
      </c>
      <c r="G62" s="47">
        <f>G63</f>
        <v>2.5</v>
      </c>
      <c r="H62" s="47">
        <f>H63</f>
        <v>2.5</v>
      </c>
    </row>
    <row r="63" spans="1:8" ht="30" customHeight="1">
      <c r="A63" s="21" t="s">
        <v>91</v>
      </c>
      <c r="B63" s="22" t="s">
        <v>172</v>
      </c>
      <c r="C63" s="6" t="s">
        <v>342</v>
      </c>
      <c r="D63" s="22" t="s">
        <v>69</v>
      </c>
      <c r="E63" s="47">
        <f>E64</f>
        <v>2.2</v>
      </c>
      <c r="F63" s="47">
        <f>F64</f>
        <v>0.4</v>
      </c>
      <c r="G63" s="47">
        <f>G64</f>
        <v>2.5</v>
      </c>
      <c r="H63" s="47">
        <f>H64</f>
        <v>2.5</v>
      </c>
    </row>
    <row r="64" spans="1:8" ht="36.75" customHeight="1">
      <c r="A64" s="21" t="s">
        <v>71</v>
      </c>
      <c r="B64" s="22" t="s">
        <v>172</v>
      </c>
      <c r="C64" s="6" t="s">
        <v>342</v>
      </c>
      <c r="D64" s="22" t="s">
        <v>67</v>
      </c>
      <c r="E64" s="47">
        <v>2.2</v>
      </c>
      <c r="F64" s="47">
        <v>0.4</v>
      </c>
      <c r="G64" s="47">
        <v>2.5</v>
      </c>
      <c r="H64" s="47">
        <v>2.5</v>
      </c>
    </row>
    <row r="65" spans="1:8" ht="78.75" customHeight="1">
      <c r="A65" s="21" t="s">
        <v>89</v>
      </c>
      <c r="B65" s="22" t="s">
        <v>172</v>
      </c>
      <c r="C65" s="6" t="s">
        <v>343</v>
      </c>
      <c r="D65" s="22"/>
      <c r="E65" s="47">
        <f aca="true" t="shared" si="8" ref="E65:H66">E66</f>
        <v>70</v>
      </c>
      <c r="F65" s="47">
        <f t="shared" si="8"/>
        <v>0</v>
      </c>
      <c r="G65" s="47">
        <f t="shared" si="8"/>
        <v>70</v>
      </c>
      <c r="H65" s="47">
        <f t="shared" si="8"/>
        <v>70</v>
      </c>
    </row>
    <row r="66" spans="1:8" ht="32.25" customHeight="1">
      <c r="A66" s="21" t="s">
        <v>91</v>
      </c>
      <c r="B66" s="22" t="s">
        <v>172</v>
      </c>
      <c r="C66" s="6" t="s">
        <v>343</v>
      </c>
      <c r="D66" s="22" t="s">
        <v>69</v>
      </c>
      <c r="E66" s="47">
        <f t="shared" si="8"/>
        <v>70</v>
      </c>
      <c r="F66" s="47">
        <f t="shared" si="8"/>
        <v>0</v>
      </c>
      <c r="G66" s="47">
        <f t="shared" si="8"/>
        <v>70</v>
      </c>
      <c r="H66" s="47">
        <f t="shared" si="8"/>
        <v>70</v>
      </c>
    </row>
    <row r="67" spans="1:8" ht="33" customHeight="1">
      <c r="A67" s="21" t="s">
        <v>71</v>
      </c>
      <c r="B67" s="22" t="s">
        <v>172</v>
      </c>
      <c r="C67" s="6" t="s">
        <v>343</v>
      </c>
      <c r="D67" s="22" t="s">
        <v>67</v>
      </c>
      <c r="E67" s="47">
        <v>70</v>
      </c>
      <c r="F67" s="47">
        <v>0</v>
      </c>
      <c r="G67" s="47">
        <v>70</v>
      </c>
      <c r="H67" s="47">
        <v>70</v>
      </c>
    </row>
    <row r="68" spans="1:8" ht="21.75" customHeight="1">
      <c r="A68" s="16" t="s">
        <v>28</v>
      </c>
      <c r="B68" s="19" t="s">
        <v>29</v>
      </c>
      <c r="C68" s="6"/>
      <c r="D68" s="22"/>
      <c r="E68" s="37">
        <f>E69+E73</f>
        <v>600</v>
      </c>
      <c r="F68" s="37">
        <f>F69+F73</f>
        <v>0</v>
      </c>
      <c r="G68" s="37">
        <f>G69+G73</f>
        <v>800</v>
      </c>
      <c r="H68" s="37">
        <f>H69+H73</f>
        <v>800</v>
      </c>
    </row>
    <row r="69" spans="1:8" ht="28.5" customHeight="1">
      <c r="A69" s="38" t="s">
        <v>30</v>
      </c>
      <c r="B69" s="19" t="s">
        <v>31</v>
      </c>
      <c r="C69" s="5"/>
      <c r="D69" s="19"/>
      <c r="E69" s="37">
        <f>E70</f>
        <v>400</v>
      </c>
      <c r="F69" s="37">
        <f>F70</f>
        <v>0</v>
      </c>
      <c r="G69" s="37">
        <f aca="true" t="shared" si="9" ref="G69:H71">G70</f>
        <v>600</v>
      </c>
      <c r="H69" s="37">
        <f t="shared" si="9"/>
        <v>600</v>
      </c>
    </row>
    <row r="70" spans="1:8" ht="47.25" customHeight="1">
      <c r="A70" s="29" t="s">
        <v>90</v>
      </c>
      <c r="B70" s="22" t="s">
        <v>31</v>
      </c>
      <c r="C70" s="6" t="s">
        <v>344</v>
      </c>
      <c r="D70" s="22"/>
      <c r="E70" s="47">
        <f>E72</f>
        <v>400</v>
      </c>
      <c r="F70" s="47">
        <f>F72</f>
        <v>0</v>
      </c>
      <c r="G70" s="47">
        <f t="shared" si="9"/>
        <v>600</v>
      </c>
      <c r="H70" s="47">
        <f t="shared" si="9"/>
        <v>600</v>
      </c>
    </row>
    <row r="71" spans="1:8" ht="28.5" customHeight="1">
      <c r="A71" s="30" t="s">
        <v>91</v>
      </c>
      <c r="B71" s="22" t="s">
        <v>31</v>
      </c>
      <c r="C71" s="6" t="s">
        <v>344</v>
      </c>
      <c r="D71" s="22" t="s">
        <v>69</v>
      </c>
      <c r="E71" s="47">
        <f>E72</f>
        <v>400</v>
      </c>
      <c r="F71" s="47">
        <f>F72</f>
        <v>0</v>
      </c>
      <c r="G71" s="47">
        <f t="shared" si="9"/>
        <v>600</v>
      </c>
      <c r="H71" s="47">
        <f t="shared" si="9"/>
        <v>600</v>
      </c>
    </row>
    <row r="72" spans="1:8" ht="31.5" customHeight="1">
      <c r="A72" s="30" t="s">
        <v>71</v>
      </c>
      <c r="B72" s="22" t="s">
        <v>31</v>
      </c>
      <c r="C72" s="6" t="s">
        <v>344</v>
      </c>
      <c r="D72" s="22" t="s">
        <v>67</v>
      </c>
      <c r="E72" s="47">
        <v>400</v>
      </c>
      <c r="F72" s="47">
        <v>0</v>
      </c>
      <c r="G72" s="47">
        <v>600</v>
      </c>
      <c r="H72" s="47">
        <v>600</v>
      </c>
    </row>
    <row r="73" spans="1:8" ht="24" customHeight="1">
      <c r="A73" s="58" t="s">
        <v>317</v>
      </c>
      <c r="B73" s="44" t="s">
        <v>250</v>
      </c>
      <c r="C73" s="42"/>
      <c r="D73" s="41"/>
      <c r="E73" s="57">
        <f>E74</f>
        <v>200</v>
      </c>
      <c r="F73" s="57">
        <f>F74</f>
        <v>0</v>
      </c>
      <c r="G73" s="57">
        <f aca="true" t="shared" si="10" ref="G73:H75">G74</f>
        <v>200</v>
      </c>
      <c r="H73" s="57">
        <f t="shared" si="10"/>
        <v>200</v>
      </c>
    </row>
    <row r="74" spans="1:8" ht="43.5" customHeight="1">
      <c r="A74" s="40" t="s">
        <v>110</v>
      </c>
      <c r="B74" s="41" t="s">
        <v>250</v>
      </c>
      <c r="C74" s="6" t="s">
        <v>345</v>
      </c>
      <c r="D74" s="41"/>
      <c r="E74" s="59">
        <f>E76</f>
        <v>200</v>
      </c>
      <c r="F74" s="59">
        <f>F76</f>
        <v>0</v>
      </c>
      <c r="G74" s="47">
        <f t="shared" si="10"/>
        <v>200</v>
      </c>
      <c r="H74" s="47">
        <f t="shared" si="10"/>
        <v>200</v>
      </c>
    </row>
    <row r="75" spans="1:8" ht="30.75" customHeight="1">
      <c r="A75" s="30" t="s">
        <v>91</v>
      </c>
      <c r="B75" s="41" t="s">
        <v>250</v>
      </c>
      <c r="C75" s="6" t="s">
        <v>345</v>
      </c>
      <c r="D75" s="41" t="s">
        <v>69</v>
      </c>
      <c r="E75" s="59">
        <f>E76</f>
        <v>200</v>
      </c>
      <c r="F75" s="59">
        <f>F76</f>
        <v>0</v>
      </c>
      <c r="G75" s="47">
        <f t="shared" si="10"/>
        <v>200</v>
      </c>
      <c r="H75" s="47">
        <f t="shared" si="10"/>
        <v>200</v>
      </c>
    </row>
    <row r="76" spans="1:8" ht="30.75" customHeight="1">
      <c r="A76" s="30" t="s">
        <v>71</v>
      </c>
      <c r="B76" s="41" t="s">
        <v>250</v>
      </c>
      <c r="C76" s="6" t="s">
        <v>345</v>
      </c>
      <c r="D76" s="41" t="s">
        <v>67</v>
      </c>
      <c r="E76" s="59">
        <v>200</v>
      </c>
      <c r="F76" s="59">
        <v>0</v>
      </c>
      <c r="G76" s="59">
        <v>200</v>
      </c>
      <c r="H76" s="59">
        <v>200</v>
      </c>
    </row>
    <row r="77" spans="1:8" ht="30.75" customHeight="1">
      <c r="A77" s="14" t="s">
        <v>32</v>
      </c>
      <c r="B77" s="19" t="s">
        <v>33</v>
      </c>
      <c r="C77" s="5"/>
      <c r="D77" s="22"/>
      <c r="E77" s="37">
        <f>E78</f>
        <v>50221.9</v>
      </c>
      <c r="F77" s="37">
        <f>F78</f>
        <v>10441</v>
      </c>
      <c r="G77" s="37">
        <f>G78</f>
        <v>42355.8</v>
      </c>
      <c r="H77" s="37">
        <f>H78</f>
        <v>41491.399999999994</v>
      </c>
    </row>
    <row r="78" spans="1:8" ht="25.5" customHeight="1">
      <c r="A78" s="18" t="s">
        <v>78</v>
      </c>
      <c r="B78" s="19" t="s">
        <v>34</v>
      </c>
      <c r="C78" s="5"/>
      <c r="D78" s="19"/>
      <c r="E78" s="50">
        <f>E79+E82+E85+E88+E91+E94+E99</f>
        <v>50221.9</v>
      </c>
      <c r="F78" s="50">
        <f>F79+F82+F85+F88+F91+F94+F99</f>
        <v>10441</v>
      </c>
      <c r="G78" s="50">
        <f>G79+G82+G85+G88+G91+G94+G99</f>
        <v>42355.8</v>
      </c>
      <c r="H78" s="50">
        <f>H79+H82+H85+H88+H91+H94+H99</f>
        <v>41491.399999999994</v>
      </c>
    </row>
    <row r="79" spans="1:8" ht="48" customHeight="1">
      <c r="A79" s="40" t="s">
        <v>374</v>
      </c>
      <c r="B79" s="19" t="s">
        <v>34</v>
      </c>
      <c r="C79" s="42" t="s">
        <v>368</v>
      </c>
      <c r="D79" s="41"/>
      <c r="E79" s="59">
        <f>E80</f>
        <v>1043</v>
      </c>
      <c r="F79" s="59">
        <f>F80</f>
        <v>0</v>
      </c>
      <c r="G79" s="59">
        <f>G80</f>
        <v>0</v>
      </c>
      <c r="H79" s="59">
        <f>H80</f>
        <v>0</v>
      </c>
    </row>
    <row r="80" spans="1:8" ht="47.25" customHeight="1">
      <c r="A80" s="40" t="s">
        <v>91</v>
      </c>
      <c r="B80" s="19" t="s">
        <v>34</v>
      </c>
      <c r="C80" s="42" t="s">
        <v>368</v>
      </c>
      <c r="D80" s="41" t="s">
        <v>69</v>
      </c>
      <c r="E80" s="59">
        <f>E81</f>
        <v>1043</v>
      </c>
      <c r="F80" s="59">
        <f>F81</f>
        <v>0</v>
      </c>
      <c r="G80" s="47">
        <v>0</v>
      </c>
      <c r="H80" s="47">
        <v>0</v>
      </c>
    </row>
    <row r="81" spans="1:8" ht="47.25" customHeight="1">
      <c r="A81" s="40" t="s">
        <v>71</v>
      </c>
      <c r="B81" s="19" t="s">
        <v>34</v>
      </c>
      <c r="C81" s="42" t="s">
        <v>368</v>
      </c>
      <c r="D81" s="41" t="s">
        <v>67</v>
      </c>
      <c r="E81" s="59">
        <v>1043</v>
      </c>
      <c r="F81" s="59">
        <v>0</v>
      </c>
      <c r="G81" s="47">
        <v>0</v>
      </c>
      <c r="H81" s="47">
        <v>0</v>
      </c>
    </row>
    <row r="82" spans="1:8" ht="42.75" customHeight="1">
      <c r="A82" s="40" t="s">
        <v>375</v>
      </c>
      <c r="B82" s="19" t="s">
        <v>34</v>
      </c>
      <c r="C82" s="42" t="s">
        <v>369</v>
      </c>
      <c r="D82" s="41"/>
      <c r="E82" s="59">
        <f>E83</f>
        <v>490.9</v>
      </c>
      <c r="F82" s="59">
        <f>F83</f>
        <v>0</v>
      </c>
      <c r="G82" s="47">
        <v>0</v>
      </c>
      <c r="H82" s="47">
        <v>0</v>
      </c>
    </row>
    <row r="83" spans="1:8" ht="43.5" customHeight="1">
      <c r="A83" s="40" t="s">
        <v>91</v>
      </c>
      <c r="B83" s="19" t="s">
        <v>34</v>
      </c>
      <c r="C83" s="42" t="s">
        <v>369</v>
      </c>
      <c r="D83" s="41" t="s">
        <v>69</v>
      </c>
      <c r="E83" s="59">
        <f>E84</f>
        <v>490.9</v>
      </c>
      <c r="F83" s="59">
        <f>F84</f>
        <v>0</v>
      </c>
      <c r="G83" s="47">
        <v>0</v>
      </c>
      <c r="H83" s="47">
        <v>0</v>
      </c>
    </row>
    <row r="84" spans="1:8" ht="54" customHeight="1">
      <c r="A84" s="40" t="s">
        <v>71</v>
      </c>
      <c r="B84" s="19" t="s">
        <v>34</v>
      </c>
      <c r="C84" s="42" t="s">
        <v>369</v>
      </c>
      <c r="D84" s="41" t="s">
        <v>67</v>
      </c>
      <c r="E84" s="59">
        <v>490.9</v>
      </c>
      <c r="F84" s="59">
        <v>0</v>
      </c>
      <c r="G84" s="47">
        <v>0</v>
      </c>
      <c r="H84" s="47">
        <v>0</v>
      </c>
    </row>
    <row r="85" spans="1:8" ht="50.25" customHeight="1">
      <c r="A85" s="40" t="s">
        <v>379</v>
      </c>
      <c r="B85" s="19" t="s">
        <v>34</v>
      </c>
      <c r="C85" s="42" t="s">
        <v>372</v>
      </c>
      <c r="D85" s="41"/>
      <c r="E85" s="59">
        <f>E86</f>
        <v>20365</v>
      </c>
      <c r="F85" s="59">
        <f>F86</f>
        <v>0</v>
      </c>
      <c r="G85" s="47">
        <v>0</v>
      </c>
      <c r="H85" s="47">
        <v>0</v>
      </c>
    </row>
    <row r="86" spans="1:8" ht="42" customHeight="1">
      <c r="A86" s="40" t="s">
        <v>91</v>
      </c>
      <c r="B86" s="19" t="s">
        <v>34</v>
      </c>
      <c r="C86" s="42" t="s">
        <v>372</v>
      </c>
      <c r="D86" s="41" t="s">
        <v>69</v>
      </c>
      <c r="E86" s="59">
        <f>E87</f>
        <v>20365</v>
      </c>
      <c r="F86" s="59">
        <f>F87</f>
        <v>0</v>
      </c>
      <c r="G86" s="47">
        <v>0</v>
      </c>
      <c r="H86" s="47">
        <v>0</v>
      </c>
    </row>
    <row r="87" spans="1:8" ht="47.25" customHeight="1">
      <c r="A87" s="40" t="s">
        <v>71</v>
      </c>
      <c r="B87" s="19" t="s">
        <v>34</v>
      </c>
      <c r="C87" s="42" t="s">
        <v>372</v>
      </c>
      <c r="D87" s="41" t="s">
        <v>67</v>
      </c>
      <c r="E87" s="59">
        <v>20365</v>
      </c>
      <c r="F87" s="59">
        <v>0</v>
      </c>
      <c r="G87" s="47">
        <v>0</v>
      </c>
      <c r="H87" s="47">
        <v>0</v>
      </c>
    </row>
    <row r="88" spans="1:8" ht="54" customHeight="1">
      <c r="A88" s="40" t="s">
        <v>380</v>
      </c>
      <c r="B88" s="19" t="s">
        <v>34</v>
      </c>
      <c r="C88" s="42" t="s">
        <v>373</v>
      </c>
      <c r="D88" s="41"/>
      <c r="E88" s="59">
        <f>E89</f>
        <v>9583.6</v>
      </c>
      <c r="F88" s="59">
        <f>F89</f>
        <v>8440.5</v>
      </c>
      <c r="G88" s="47">
        <v>0</v>
      </c>
      <c r="H88" s="47">
        <v>0</v>
      </c>
    </row>
    <row r="89" spans="1:8" ht="37.5" customHeight="1">
      <c r="A89" s="40" t="s">
        <v>91</v>
      </c>
      <c r="B89" s="19" t="s">
        <v>34</v>
      </c>
      <c r="C89" s="42" t="s">
        <v>373</v>
      </c>
      <c r="D89" s="41" t="s">
        <v>69</v>
      </c>
      <c r="E89" s="59">
        <f>E90</f>
        <v>9583.6</v>
      </c>
      <c r="F89" s="59">
        <f>F90</f>
        <v>8440.5</v>
      </c>
      <c r="G89" s="47">
        <v>0</v>
      </c>
      <c r="H89" s="47">
        <v>0</v>
      </c>
    </row>
    <row r="90" spans="1:8" ht="45.75" customHeight="1">
      <c r="A90" s="40" t="s">
        <v>71</v>
      </c>
      <c r="B90" s="19" t="s">
        <v>34</v>
      </c>
      <c r="C90" s="42" t="s">
        <v>373</v>
      </c>
      <c r="D90" s="41" t="s">
        <v>67</v>
      </c>
      <c r="E90" s="59">
        <v>9583.6</v>
      </c>
      <c r="F90" s="59">
        <v>8440.5</v>
      </c>
      <c r="G90" s="47">
        <v>0</v>
      </c>
      <c r="H90" s="47">
        <v>0</v>
      </c>
    </row>
    <row r="91" spans="1:8" ht="21.75" customHeight="1">
      <c r="A91" s="21" t="s">
        <v>167</v>
      </c>
      <c r="B91" s="22" t="s">
        <v>34</v>
      </c>
      <c r="C91" s="6" t="s">
        <v>346</v>
      </c>
      <c r="D91" s="22"/>
      <c r="E91" s="51">
        <f aca="true" t="shared" si="11" ref="E91:H92">E92</f>
        <v>9021.3</v>
      </c>
      <c r="F91" s="51">
        <f t="shared" si="11"/>
        <v>980.5</v>
      </c>
      <c r="G91" s="47">
        <f t="shared" si="11"/>
        <v>22740.399999999998</v>
      </c>
      <c r="H91" s="47">
        <f t="shared" si="11"/>
        <v>17675.199999999997</v>
      </c>
    </row>
    <row r="92" spans="1:8" ht="30.75" customHeight="1">
      <c r="A92" s="21" t="s">
        <v>91</v>
      </c>
      <c r="B92" s="22" t="s">
        <v>34</v>
      </c>
      <c r="C92" s="6" t="s">
        <v>346</v>
      </c>
      <c r="D92" s="22" t="s">
        <v>69</v>
      </c>
      <c r="E92" s="51">
        <f t="shared" si="11"/>
        <v>9021.3</v>
      </c>
      <c r="F92" s="51">
        <f t="shared" si="11"/>
        <v>980.5</v>
      </c>
      <c r="G92" s="47">
        <f t="shared" si="11"/>
        <v>22740.399999999998</v>
      </c>
      <c r="H92" s="47">
        <f t="shared" si="11"/>
        <v>17675.199999999997</v>
      </c>
    </row>
    <row r="93" spans="1:8" ht="32.25" customHeight="1">
      <c r="A93" s="21" t="s">
        <v>71</v>
      </c>
      <c r="B93" s="22" t="s">
        <v>34</v>
      </c>
      <c r="C93" s="6" t="s">
        <v>346</v>
      </c>
      <c r="D93" s="22" t="s">
        <v>67</v>
      </c>
      <c r="E93" s="51">
        <v>9021.3</v>
      </c>
      <c r="F93" s="51">
        <v>980.5</v>
      </c>
      <c r="G93" s="47">
        <f>27384.6-4644.2</f>
        <v>22740.399999999998</v>
      </c>
      <c r="H93" s="47">
        <f>27384.6-9709.4</f>
        <v>17675.199999999997</v>
      </c>
    </row>
    <row r="94" spans="1:8" ht="20.25" customHeight="1">
      <c r="A94" s="21" t="s">
        <v>104</v>
      </c>
      <c r="B94" s="22" t="s">
        <v>34</v>
      </c>
      <c r="C94" s="6" t="s">
        <v>347</v>
      </c>
      <c r="D94" s="22"/>
      <c r="E94" s="51">
        <f>E95+E97</f>
        <v>8775.7</v>
      </c>
      <c r="F94" s="51">
        <f>F95+F97</f>
        <v>930</v>
      </c>
      <c r="G94" s="51">
        <f>G95+G97</f>
        <v>18115.4</v>
      </c>
      <c r="H94" s="51">
        <f>H95+H97</f>
        <v>22316.2</v>
      </c>
    </row>
    <row r="95" spans="1:8" ht="30">
      <c r="A95" s="21" t="s">
        <v>91</v>
      </c>
      <c r="B95" s="22" t="s">
        <v>34</v>
      </c>
      <c r="C95" s="6" t="s">
        <v>347</v>
      </c>
      <c r="D95" s="22" t="s">
        <v>69</v>
      </c>
      <c r="E95" s="51">
        <f>E96</f>
        <v>8175.7</v>
      </c>
      <c r="F95" s="51">
        <f>F96</f>
        <v>930</v>
      </c>
      <c r="G95" s="51">
        <f>G96</f>
        <v>17515.4</v>
      </c>
      <c r="H95" s="51">
        <f>H96</f>
        <v>21716.2</v>
      </c>
    </row>
    <row r="96" spans="1:8" ht="30">
      <c r="A96" s="21" t="s">
        <v>71</v>
      </c>
      <c r="B96" s="22" t="s">
        <v>34</v>
      </c>
      <c r="C96" s="6" t="s">
        <v>347</v>
      </c>
      <c r="D96" s="22" t="s">
        <v>67</v>
      </c>
      <c r="E96" s="51">
        <v>8175.7</v>
      </c>
      <c r="F96" s="51">
        <v>930</v>
      </c>
      <c r="G96" s="51">
        <v>17515.4</v>
      </c>
      <c r="H96" s="51">
        <v>21716.2</v>
      </c>
    </row>
    <row r="97" spans="1:8" ht="21.75" customHeight="1">
      <c r="A97" s="21" t="s">
        <v>72</v>
      </c>
      <c r="B97" s="41" t="s">
        <v>34</v>
      </c>
      <c r="C97" s="6" t="s">
        <v>347</v>
      </c>
      <c r="D97" s="41" t="s">
        <v>70</v>
      </c>
      <c r="E97" s="59">
        <f>E98</f>
        <v>600</v>
      </c>
      <c r="F97" s="59">
        <f>F98</f>
        <v>0</v>
      </c>
      <c r="G97" s="59">
        <f>G98</f>
        <v>600</v>
      </c>
      <c r="H97" s="59">
        <f>H98</f>
        <v>600</v>
      </c>
    </row>
    <row r="98" spans="1:8" ht="19.5" customHeight="1">
      <c r="A98" s="21" t="s">
        <v>73</v>
      </c>
      <c r="B98" s="41" t="s">
        <v>34</v>
      </c>
      <c r="C98" s="6" t="s">
        <v>347</v>
      </c>
      <c r="D98" s="41" t="s">
        <v>68</v>
      </c>
      <c r="E98" s="59">
        <v>600</v>
      </c>
      <c r="F98" s="59">
        <v>0</v>
      </c>
      <c r="G98" s="59">
        <v>600</v>
      </c>
      <c r="H98" s="59">
        <v>600</v>
      </c>
    </row>
    <row r="99" spans="1:8" ht="34.5" customHeight="1">
      <c r="A99" s="21" t="s">
        <v>105</v>
      </c>
      <c r="B99" s="22" t="s">
        <v>34</v>
      </c>
      <c r="C99" s="6" t="s">
        <v>348</v>
      </c>
      <c r="D99" s="22"/>
      <c r="E99" s="51">
        <f aca="true" t="shared" si="12" ref="E99:H100">E100</f>
        <v>942.4</v>
      </c>
      <c r="F99" s="51">
        <f t="shared" si="12"/>
        <v>90</v>
      </c>
      <c r="G99" s="51">
        <f t="shared" si="12"/>
        <v>1500</v>
      </c>
      <c r="H99" s="51">
        <f t="shared" si="12"/>
        <v>1500</v>
      </c>
    </row>
    <row r="100" spans="1:8" ht="30">
      <c r="A100" s="21" t="s">
        <v>91</v>
      </c>
      <c r="B100" s="22" t="s">
        <v>34</v>
      </c>
      <c r="C100" s="6" t="s">
        <v>348</v>
      </c>
      <c r="D100" s="22" t="s">
        <v>69</v>
      </c>
      <c r="E100" s="51">
        <f t="shared" si="12"/>
        <v>942.4</v>
      </c>
      <c r="F100" s="51">
        <f t="shared" si="12"/>
        <v>90</v>
      </c>
      <c r="G100" s="51">
        <f t="shared" si="12"/>
        <v>1500</v>
      </c>
      <c r="H100" s="51">
        <f t="shared" si="12"/>
        <v>1500</v>
      </c>
    </row>
    <row r="101" spans="1:8" ht="30">
      <c r="A101" s="21" t="s">
        <v>71</v>
      </c>
      <c r="B101" s="22" t="s">
        <v>34</v>
      </c>
      <c r="C101" s="6" t="s">
        <v>348</v>
      </c>
      <c r="D101" s="22" t="s">
        <v>67</v>
      </c>
      <c r="E101" s="51">
        <v>942.4</v>
      </c>
      <c r="F101" s="51">
        <v>90</v>
      </c>
      <c r="G101" s="47">
        <v>1500</v>
      </c>
      <c r="H101" s="47">
        <v>1500</v>
      </c>
    </row>
    <row r="102" spans="1:8" ht="26.25" customHeight="1">
      <c r="A102" s="54" t="s">
        <v>139</v>
      </c>
      <c r="B102" s="44" t="s">
        <v>140</v>
      </c>
      <c r="C102" s="45"/>
      <c r="D102" s="44"/>
      <c r="E102" s="57">
        <f aca="true" t="shared" si="13" ref="E102:H105">E103</f>
        <v>175</v>
      </c>
      <c r="F102" s="57">
        <f t="shared" si="13"/>
        <v>0</v>
      </c>
      <c r="G102" s="57">
        <f t="shared" si="13"/>
        <v>135</v>
      </c>
      <c r="H102" s="57">
        <f t="shared" si="13"/>
        <v>135</v>
      </c>
    </row>
    <row r="103" spans="1:8" ht="28.5">
      <c r="A103" s="58" t="s">
        <v>142</v>
      </c>
      <c r="B103" s="44" t="s">
        <v>143</v>
      </c>
      <c r="C103" s="45"/>
      <c r="D103" s="44"/>
      <c r="E103" s="57">
        <f t="shared" si="13"/>
        <v>175</v>
      </c>
      <c r="F103" s="57">
        <f t="shared" si="13"/>
        <v>0</v>
      </c>
      <c r="G103" s="57">
        <f t="shared" si="13"/>
        <v>135</v>
      </c>
      <c r="H103" s="57">
        <f t="shared" si="13"/>
        <v>135</v>
      </c>
    </row>
    <row r="104" spans="1:8" ht="60">
      <c r="A104" s="40" t="s">
        <v>145</v>
      </c>
      <c r="B104" s="41" t="s">
        <v>143</v>
      </c>
      <c r="C104" s="42" t="s">
        <v>349</v>
      </c>
      <c r="D104" s="41"/>
      <c r="E104" s="59">
        <f t="shared" si="13"/>
        <v>175</v>
      </c>
      <c r="F104" s="59">
        <f t="shared" si="13"/>
        <v>0</v>
      </c>
      <c r="G104" s="59">
        <f t="shared" si="13"/>
        <v>135</v>
      </c>
      <c r="H104" s="59">
        <f t="shared" si="13"/>
        <v>135</v>
      </c>
    </row>
    <row r="105" spans="1:8" ht="30">
      <c r="A105" s="40" t="s">
        <v>91</v>
      </c>
      <c r="B105" s="41" t="s">
        <v>143</v>
      </c>
      <c r="C105" s="42" t="s">
        <v>349</v>
      </c>
      <c r="D105" s="41" t="s">
        <v>69</v>
      </c>
      <c r="E105" s="59">
        <f t="shared" si="13"/>
        <v>175</v>
      </c>
      <c r="F105" s="59">
        <f t="shared" si="13"/>
        <v>0</v>
      </c>
      <c r="G105" s="47">
        <f t="shared" si="13"/>
        <v>135</v>
      </c>
      <c r="H105" s="47">
        <f t="shared" si="13"/>
        <v>135</v>
      </c>
    </row>
    <row r="106" spans="1:8" ht="30">
      <c r="A106" s="40" t="s">
        <v>71</v>
      </c>
      <c r="B106" s="41" t="s">
        <v>143</v>
      </c>
      <c r="C106" s="42" t="s">
        <v>349</v>
      </c>
      <c r="D106" s="41" t="s">
        <v>67</v>
      </c>
      <c r="E106" s="59">
        <f>135+40</f>
        <v>175</v>
      </c>
      <c r="F106" s="59">
        <v>0</v>
      </c>
      <c r="G106" s="59">
        <v>135</v>
      </c>
      <c r="H106" s="59">
        <v>135</v>
      </c>
    </row>
    <row r="107" spans="1:8" ht="15">
      <c r="A107" s="14" t="s">
        <v>35</v>
      </c>
      <c r="B107" s="19" t="s">
        <v>36</v>
      </c>
      <c r="C107" s="5"/>
      <c r="D107" s="22"/>
      <c r="E107" s="37">
        <f>E108+E112</f>
        <v>1554.3</v>
      </c>
      <c r="F107" s="37">
        <f>F108+F112</f>
        <v>3.2</v>
      </c>
      <c r="G107" s="37">
        <f>G108+G112</f>
        <v>1537</v>
      </c>
      <c r="H107" s="37">
        <f>H108+H112</f>
        <v>1704.9</v>
      </c>
    </row>
    <row r="108" spans="1:8" ht="28.5">
      <c r="A108" s="58" t="s">
        <v>94</v>
      </c>
      <c r="B108" s="19" t="s">
        <v>93</v>
      </c>
      <c r="C108" s="5"/>
      <c r="D108" s="22"/>
      <c r="E108" s="37">
        <f aca="true" t="shared" si="14" ref="E108:H110">E109</f>
        <v>200</v>
      </c>
      <c r="F108" s="37">
        <f t="shared" si="14"/>
        <v>3.2</v>
      </c>
      <c r="G108" s="37">
        <f t="shared" si="14"/>
        <v>200</v>
      </c>
      <c r="H108" s="37">
        <f t="shared" si="14"/>
        <v>200</v>
      </c>
    </row>
    <row r="109" spans="1:8" ht="75">
      <c r="A109" s="31" t="s">
        <v>95</v>
      </c>
      <c r="B109" s="22" t="s">
        <v>93</v>
      </c>
      <c r="C109" s="6" t="s">
        <v>414</v>
      </c>
      <c r="D109" s="22"/>
      <c r="E109" s="47">
        <f t="shared" si="14"/>
        <v>200</v>
      </c>
      <c r="F109" s="47">
        <f t="shared" si="14"/>
        <v>3.2</v>
      </c>
      <c r="G109" s="47">
        <f t="shared" si="14"/>
        <v>200</v>
      </c>
      <c r="H109" s="47">
        <f t="shared" si="14"/>
        <v>200</v>
      </c>
    </row>
    <row r="110" spans="1:8" ht="32.25" customHeight="1">
      <c r="A110" s="21" t="s">
        <v>91</v>
      </c>
      <c r="B110" s="22" t="s">
        <v>93</v>
      </c>
      <c r="C110" s="6" t="s">
        <v>414</v>
      </c>
      <c r="D110" s="22" t="s">
        <v>69</v>
      </c>
      <c r="E110" s="47">
        <f t="shared" si="14"/>
        <v>200</v>
      </c>
      <c r="F110" s="47">
        <f t="shared" si="14"/>
        <v>3.2</v>
      </c>
      <c r="G110" s="47">
        <f t="shared" si="14"/>
        <v>200</v>
      </c>
      <c r="H110" s="47">
        <f t="shared" si="14"/>
        <v>200</v>
      </c>
    </row>
    <row r="111" spans="1:8" ht="30">
      <c r="A111" s="21" t="s">
        <v>71</v>
      </c>
      <c r="B111" s="22" t="s">
        <v>93</v>
      </c>
      <c r="C111" s="6" t="s">
        <v>414</v>
      </c>
      <c r="D111" s="22" t="s">
        <v>67</v>
      </c>
      <c r="E111" s="47">
        <v>200</v>
      </c>
      <c r="F111" s="47">
        <v>3.2</v>
      </c>
      <c r="G111" s="47">
        <v>200</v>
      </c>
      <c r="H111" s="47">
        <v>200</v>
      </c>
    </row>
    <row r="112" spans="1:8" ht="15">
      <c r="A112" s="18" t="s">
        <v>106</v>
      </c>
      <c r="B112" s="19" t="s">
        <v>107</v>
      </c>
      <c r="C112" s="5"/>
      <c r="D112" s="19"/>
      <c r="E112" s="37">
        <f>E116+E119+E122+E125+E113</f>
        <v>1354.3</v>
      </c>
      <c r="F112" s="37">
        <f>F116+F119+F122+F125+F113</f>
        <v>0</v>
      </c>
      <c r="G112" s="37">
        <f>G116+G119+G122+G125+G113</f>
        <v>1337</v>
      </c>
      <c r="H112" s="37">
        <f>H116+H119+H122+H125+H113</f>
        <v>1504.9</v>
      </c>
    </row>
    <row r="113" spans="1:8" ht="30" customHeight="1">
      <c r="A113" s="21" t="s">
        <v>108</v>
      </c>
      <c r="B113" s="41" t="s">
        <v>107</v>
      </c>
      <c r="C113" s="42" t="s">
        <v>350</v>
      </c>
      <c r="D113" s="19"/>
      <c r="E113" s="47">
        <f aca="true" t="shared" si="15" ref="E113:H114">E114</f>
        <v>499.3</v>
      </c>
      <c r="F113" s="47">
        <f t="shared" si="15"/>
        <v>0</v>
      </c>
      <c r="G113" s="47">
        <f t="shared" si="15"/>
        <v>602</v>
      </c>
      <c r="H113" s="47">
        <f t="shared" si="15"/>
        <v>769.9</v>
      </c>
    </row>
    <row r="114" spans="1:8" ht="27" customHeight="1">
      <c r="A114" s="21" t="s">
        <v>91</v>
      </c>
      <c r="B114" s="22" t="s">
        <v>107</v>
      </c>
      <c r="C114" s="6" t="s">
        <v>350</v>
      </c>
      <c r="D114" s="22" t="s">
        <v>69</v>
      </c>
      <c r="E114" s="47">
        <f t="shared" si="15"/>
        <v>499.3</v>
      </c>
      <c r="F114" s="47">
        <f t="shared" si="15"/>
        <v>0</v>
      </c>
      <c r="G114" s="47">
        <f t="shared" si="15"/>
        <v>602</v>
      </c>
      <c r="H114" s="47">
        <f t="shared" si="15"/>
        <v>769.9</v>
      </c>
    </row>
    <row r="115" spans="1:8" ht="30">
      <c r="A115" s="21" t="s">
        <v>71</v>
      </c>
      <c r="B115" s="22" t="s">
        <v>107</v>
      </c>
      <c r="C115" s="6" t="s">
        <v>350</v>
      </c>
      <c r="D115" s="22" t="s">
        <v>67</v>
      </c>
      <c r="E115" s="47">
        <f>413+86.3</f>
        <v>499.3</v>
      </c>
      <c r="F115" s="47">
        <v>0</v>
      </c>
      <c r="G115" s="47">
        <v>602</v>
      </c>
      <c r="H115" s="47">
        <v>769.9</v>
      </c>
    </row>
    <row r="116" spans="1:8" ht="41.25" customHeight="1">
      <c r="A116" s="40" t="s">
        <v>109</v>
      </c>
      <c r="B116" s="41" t="s">
        <v>107</v>
      </c>
      <c r="C116" s="42" t="s">
        <v>352</v>
      </c>
      <c r="D116" s="41"/>
      <c r="E116" s="47">
        <f aca="true" t="shared" si="16" ref="E116:H117">E117</f>
        <v>175</v>
      </c>
      <c r="F116" s="47">
        <f t="shared" si="16"/>
        <v>0</v>
      </c>
      <c r="G116" s="47">
        <f t="shared" si="16"/>
        <v>135</v>
      </c>
      <c r="H116" s="47">
        <f t="shared" si="16"/>
        <v>135</v>
      </c>
    </row>
    <row r="117" spans="1:8" ht="29.25" customHeight="1">
      <c r="A117" s="21" t="s">
        <v>91</v>
      </c>
      <c r="B117" s="22" t="s">
        <v>107</v>
      </c>
      <c r="C117" s="6" t="s">
        <v>352</v>
      </c>
      <c r="D117" s="22" t="s">
        <v>69</v>
      </c>
      <c r="E117" s="47">
        <f t="shared" si="16"/>
        <v>175</v>
      </c>
      <c r="F117" s="47">
        <f t="shared" si="16"/>
        <v>0</v>
      </c>
      <c r="G117" s="47">
        <f t="shared" si="16"/>
        <v>135</v>
      </c>
      <c r="H117" s="47">
        <f t="shared" si="16"/>
        <v>135</v>
      </c>
    </row>
    <row r="118" spans="1:8" ht="33.75" customHeight="1">
      <c r="A118" s="21" t="s">
        <v>71</v>
      </c>
      <c r="B118" s="22" t="s">
        <v>107</v>
      </c>
      <c r="C118" s="6" t="s">
        <v>352</v>
      </c>
      <c r="D118" s="22" t="s">
        <v>67</v>
      </c>
      <c r="E118" s="47">
        <f>135+40</f>
        <v>175</v>
      </c>
      <c r="F118" s="47">
        <v>0</v>
      </c>
      <c r="G118" s="47">
        <v>135</v>
      </c>
      <c r="H118" s="47">
        <v>135</v>
      </c>
    </row>
    <row r="119" spans="1:8" ht="75">
      <c r="A119" s="21" t="s">
        <v>324</v>
      </c>
      <c r="B119" s="22" t="s">
        <v>107</v>
      </c>
      <c r="C119" s="6" t="s">
        <v>351</v>
      </c>
      <c r="D119" s="22"/>
      <c r="E119" s="47">
        <f aca="true" t="shared" si="17" ref="E119:H120">E120</f>
        <v>100</v>
      </c>
      <c r="F119" s="47">
        <f t="shared" si="17"/>
        <v>0</v>
      </c>
      <c r="G119" s="47">
        <f t="shared" si="17"/>
        <v>100</v>
      </c>
      <c r="H119" s="47">
        <f t="shared" si="17"/>
        <v>100</v>
      </c>
    </row>
    <row r="120" spans="1:8" ht="30" customHeight="1">
      <c r="A120" s="21" t="s">
        <v>91</v>
      </c>
      <c r="B120" s="22" t="s">
        <v>107</v>
      </c>
      <c r="C120" s="6" t="s">
        <v>351</v>
      </c>
      <c r="D120" s="22" t="s">
        <v>69</v>
      </c>
      <c r="E120" s="47">
        <f t="shared" si="17"/>
        <v>100</v>
      </c>
      <c r="F120" s="47">
        <f t="shared" si="17"/>
        <v>0</v>
      </c>
      <c r="G120" s="47">
        <f t="shared" si="17"/>
        <v>100</v>
      </c>
      <c r="H120" s="47">
        <f t="shared" si="17"/>
        <v>100</v>
      </c>
    </row>
    <row r="121" spans="1:8" ht="30" customHeight="1">
      <c r="A121" s="21" t="s">
        <v>71</v>
      </c>
      <c r="B121" s="22" t="s">
        <v>107</v>
      </c>
      <c r="C121" s="6" t="s">
        <v>351</v>
      </c>
      <c r="D121" s="22" t="s">
        <v>67</v>
      </c>
      <c r="E121" s="47">
        <v>100</v>
      </c>
      <c r="F121" s="47">
        <v>0</v>
      </c>
      <c r="G121" s="47">
        <v>100</v>
      </c>
      <c r="H121" s="47">
        <v>100</v>
      </c>
    </row>
    <row r="122" spans="1:8" ht="57.75" customHeight="1">
      <c r="A122" s="21" t="s">
        <v>110</v>
      </c>
      <c r="B122" s="22" t="s">
        <v>107</v>
      </c>
      <c r="C122" s="6" t="s">
        <v>345</v>
      </c>
      <c r="D122" s="22"/>
      <c r="E122" s="47">
        <f aca="true" t="shared" si="18" ref="E122:H123">E123</f>
        <v>200</v>
      </c>
      <c r="F122" s="47">
        <f t="shared" si="18"/>
        <v>0</v>
      </c>
      <c r="G122" s="47">
        <f t="shared" si="18"/>
        <v>170</v>
      </c>
      <c r="H122" s="47">
        <f t="shared" si="18"/>
        <v>170</v>
      </c>
    </row>
    <row r="123" spans="1:8" ht="30" customHeight="1">
      <c r="A123" s="21" t="s">
        <v>91</v>
      </c>
      <c r="B123" s="22" t="s">
        <v>107</v>
      </c>
      <c r="C123" s="6" t="s">
        <v>345</v>
      </c>
      <c r="D123" s="22" t="s">
        <v>69</v>
      </c>
      <c r="E123" s="47">
        <f t="shared" si="18"/>
        <v>200</v>
      </c>
      <c r="F123" s="47">
        <f t="shared" si="18"/>
        <v>0</v>
      </c>
      <c r="G123" s="47">
        <f t="shared" si="18"/>
        <v>170</v>
      </c>
      <c r="H123" s="47">
        <f t="shared" si="18"/>
        <v>170</v>
      </c>
    </row>
    <row r="124" spans="1:8" ht="30" customHeight="1">
      <c r="A124" s="21" t="s">
        <v>71</v>
      </c>
      <c r="B124" s="22" t="s">
        <v>107</v>
      </c>
      <c r="C124" s="6" t="s">
        <v>345</v>
      </c>
      <c r="D124" s="22" t="s">
        <v>67</v>
      </c>
      <c r="E124" s="47">
        <f>170+30</f>
        <v>200</v>
      </c>
      <c r="F124" s="47">
        <v>0</v>
      </c>
      <c r="G124" s="47">
        <v>170</v>
      </c>
      <c r="H124" s="47">
        <v>170</v>
      </c>
    </row>
    <row r="125" spans="1:8" ht="114.75" customHeight="1">
      <c r="A125" s="27" t="s">
        <v>111</v>
      </c>
      <c r="B125" s="28" t="s">
        <v>107</v>
      </c>
      <c r="C125" s="13" t="s">
        <v>353</v>
      </c>
      <c r="D125" s="28"/>
      <c r="E125" s="51">
        <f aca="true" t="shared" si="19" ref="E125:H126">E126</f>
        <v>380</v>
      </c>
      <c r="F125" s="51">
        <f t="shared" si="19"/>
        <v>0</v>
      </c>
      <c r="G125" s="51">
        <f t="shared" si="19"/>
        <v>330</v>
      </c>
      <c r="H125" s="51">
        <f t="shared" si="19"/>
        <v>330</v>
      </c>
    </row>
    <row r="126" spans="1:8" ht="28.5" customHeight="1">
      <c r="A126" s="27" t="s">
        <v>91</v>
      </c>
      <c r="B126" s="28" t="s">
        <v>107</v>
      </c>
      <c r="C126" s="13" t="s">
        <v>353</v>
      </c>
      <c r="D126" s="28" t="s">
        <v>69</v>
      </c>
      <c r="E126" s="51">
        <f t="shared" si="19"/>
        <v>380</v>
      </c>
      <c r="F126" s="51">
        <f t="shared" si="19"/>
        <v>0</v>
      </c>
      <c r="G126" s="51">
        <f t="shared" si="19"/>
        <v>330</v>
      </c>
      <c r="H126" s="51">
        <f t="shared" si="19"/>
        <v>330</v>
      </c>
    </row>
    <row r="127" spans="1:8" ht="28.5" customHeight="1">
      <c r="A127" s="27" t="s">
        <v>71</v>
      </c>
      <c r="B127" s="28" t="s">
        <v>107</v>
      </c>
      <c r="C127" s="13" t="s">
        <v>353</v>
      </c>
      <c r="D127" s="28" t="s">
        <v>67</v>
      </c>
      <c r="E127" s="51">
        <f>250+130</f>
        <v>380</v>
      </c>
      <c r="F127" s="51">
        <v>0</v>
      </c>
      <c r="G127" s="47">
        <f>260+70</f>
        <v>330</v>
      </c>
      <c r="H127" s="47">
        <f>260+70</f>
        <v>330</v>
      </c>
    </row>
    <row r="128" spans="1:8" ht="30" customHeight="1">
      <c r="A128" s="14" t="s">
        <v>37</v>
      </c>
      <c r="B128" s="19" t="s">
        <v>38</v>
      </c>
      <c r="C128" s="5"/>
      <c r="D128" s="22"/>
      <c r="E128" s="37">
        <f>E129</f>
        <v>20449.7</v>
      </c>
      <c r="F128" s="37">
        <f>F129</f>
        <v>385.9</v>
      </c>
      <c r="G128" s="37">
        <f>G129</f>
        <v>7123.6</v>
      </c>
      <c r="H128" s="37">
        <f>H129</f>
        <v>7600</v>
      </c>
    </row>
    <row r="129" spans="1:8" ht="27" customHeight="1">
      <c r="A129" s="18" t="s">
        <v>39</v>
      </c>
      <c r="B129" s="19" t="s">
        <v>40</v>
      </c>
      <c r="C129" s="5"/>
      <c r="D129" s="19"/>
      <c r="E129" s="37">
        <f>E130+E133</f>
        <v>20449.7</v>
      </c>
      <c r="F129" s="37">
        <f>F130+F133</f>
        <v>385.9</v>
      </c>
      <c r="G129" s="37">
        <f>G130+G133</f>
        <v>7123.6</v>
      </c>
      <c r="H129" s="37">
        <f>H130+H133</f>
        <v>7600</v>
      </c>
    </row>
    <row r="130" spans="1:8" ht="45.75" customHeight="1">
      <c r="A130" s="21" t="s">
        <v>96</v>
      </c>
      <c r="B130" s="22" t="s">
        <v>40</v>
      </c>
      <c r="C130" s="6" t="s">
        <v>354</v>
      </c>
      <c r="D130" s="22"/>
      <c r="E130" s="47">
        <f aca="true" t="shared" si="20" ref="E130:H131">E131</f>
        <v>3006</v>
      </c>
      <c r="F130" s="47">
        <f t="shared" si="20"/>
        <v>310.9</v>
      </c>
      <c r="G130" s="47">
        <f t="shared" si="20"/>
        <v>3663.8</v>
      </c>
      <c r="H130" s="47">
        <f t="shared" si="20"/>
        <v>3916.3</v>
      </c>
    </row>
    <row r="131" spans="1:8" ht="29.25" customHeight="1">
      <c r="A131" s="21" t="s">
        <v>91</v>
      </c>
      <c r="B131" s="22" t="s">
        <v>40</v>
      </c>
      <c r="C131" s="6" t="s">
        <v>354</v>
      </c>
      <c r="D131" s="22" t="s">
        <v>69</v>
      </c>
      <c r="E131" s="47">
        <f t="shared" si="20"/>
        <v>3006</v>
      </c>
      <c r="F131" s="47">
        <f t="shared" si="20"/>
        <v>310.9</v>
      </c>
      <c r="G131" s="47">
        <f t="shared" si="20"/>
        <v>3663.8</v>
      </c>
      <c r="H131" s="47">
        <f t="shared" si="20"/>
        <v>3916.3</v>
      </c>
    </row>
    <row r="132" spans="1:8" ht="29.25" customHeight="1">
      <c r="A132" s="21" t="s">
        <v>71</v>
      </c>
      <c r="B132" s="22" t="s">
        <v>40</v>
      </c>
      <c r="C132" s="6" t="s">
        <v>354</v>
      </c>
      <c r="D132" s="22" t="s">
        <v>67</v>
      </c>
      <c r="E132" s="47">
        <f>2205.5+800.5</f>
        <v>3006</v>
      </c>
      <c r="F132" s="47">
        <v>310.9</v>
      </c>
      <c r="G132" s="47">
        <v>3663.8</v>
      </c>
      <c r="H132" s="47">
        <v>3916.3</v>
      </c>
    </row>
    <row r="133" spans="1:8" ht="30">
      <c r="A133" s="21" t="s">
        <v>77</v>
      </c>
      <c r="B133" s="22" t="s">
        <v>40</v>
      </c>
      <c r="C133" s="6" t="s">
        <v>355</v>
      </c>
      <c r="D133" s="22"/>
      <c r="E133" s="47">
        <f aca="true" t="shared" si="21" ref="E133:H134">E134</f>
        <v>17443.7</v>
      </c>
      <c r="F133" s="47">
        <f t="shared" si="21"/>
        <v>75</v>
      </c>
      <c r="G133" s="47">
        <f t="shared" si="21"/>
        <v>3459.8</v>
      </c>
      <c r="H133" s="47">
        <f t="shared" si="21"/>
        <v>3683.7</v>
      </c>
    </row>
    <row r="134" spans="1:8" ht="29.25" customHeight="1">
      <c r="A134" s="21" t="s">
        <v>91</v>
      </c>
      <c r="B134" s="22" t="s">
        <v>40</v>
      </c>
      <c r="C134" s="6" t="s">
        <v>355</v>
      </c>
      <c r="D134" s="22" t="s">
        <v>69</v>
      </c>
      <c r="E134" s="47">
        <f t="shared" si="21"/>
        <v>17443.7</v>
      </c>
      <c r="F134" s="47">
        <f t="shared" si="21"/>
        <v>75</v>
      </c>
      <c r="G134" s="47">
        <f t="shared" si="21"/>
        <v>3459.8</v>
      </c>
      <c r="H134" s="47">
        <f t="shared" si="21"/>
        <v>3683.7</v>
      </c>
    </row>
    <row r="135" spans="1:8" ht="33" customHeight="1">
      <c r="A135" s="21" t="s">
        <v>71</v>
      </c>
      <c r="B135" s="22" t="s">
        <v>40</v>
      </c>
      <c r="C135" s="6" t="s">
        <v>355</v>
      </c>
      <c r="D135" s="22" t="s">
        <v>67</v>
      </c>
      <c r="E135" s="47">
        <f>19721.4-2277.7</f>
        <v>17443.7</v>
      </c>
      <c r="F135" s="47">
        <v>75</v>
      </c>
      <c r="G135" s="47">
        <v>3459.8</v>
      </c>
      <c r="H135" s="47">
        <v>3683.7</v>
      </c>
    </row>
    <row r="136" spans="1:8" ht="29.25" customHeight="1">
      <c r="A136" s="14" t="s">
        <v>41</v>
      </c>
      <c r="B136" s="19" t="s">
        <v>42</v>
      </c>
      <c r="C136" s="5"/>
      <c r="D136" s="19"/>
      <c r="E136" s="37">
        <f>E145+E137+E141</f>
        <v>14973.8</v>
      </c>
      <c r="F136" s="37">
        <f>F145+F137+F141</f>
        <v>3246</v>
      </c>
      <c r="G136" s="37">
        <f>G145+G137+G141</f>
        <v>15725.1</v>
      </c>
      <c r="H136" s="37">
        <f>H145+H137+H141</f>
        <v>16442.800000000003</v>
      </c>
    </row>
    <row r="137" spans="1:8" ht="19.5" customHeight="1">
      <c r="A137" s="18" t="s">
        <v>112</v>
      </c>
      <c r="B137" s="44" t="s">
        <v>113</v>
      </c>
      <c r="C137" s="45"/>
      <c r="D137" s="44"/>
      <c r="E137" s="37">
        <f aca="true" t="shared" si="22" ref="E137:H139">E138</f>
        <v>296.2</v>
      </c>
      <c r="F137" s="37">
        <f t="shared" si="22"/>
        <v>49.4</v>
      </c>
      <c r="G137" s="37">
        <f t="shared" si="22"/>
        <v>324.5</v>
      </c>
      <c r="H137" s="37">
        <f t="shared" si="22"/>
        <v>338.2</v>
      </c>
    </row>
    <row r="138" spans="1:8" ht="137.25" customHeight="1">
      <c r="A138" s="40" t="s">
        <v>114</v>
      </c>
      <c r="B138" s="41" t="s">
        <v>113</v>
      </c>
      <c r="C138" s="42" t="s">
        <v>356</v>
      </c>
      <c r="D138" s="41"/>
      <c r="E138" s="47">
        <f t="shared" si="22"/>
        <v>296.2</v>
      </c>
      <c r="F138" s="47">
        <f t="shared" si="22"/>
        <v>49.4</v>
      </c>
      <c r="G138" s="47">
        <f t="shared" si="22"/>
        <v>324.5</v>
      </c>
      <c r="H138" s="47">
        <f t="shared" si="22"/>
        <v>338.2</v>
      </c>
    </row>
    <row r="139" spans="1:8" ht="18.75" customHeight="1">
      <c r="A139" s="70" t="s">
        <v>74</v>
      </c>
      <c r="B139" s="41" t="s">
        <v>113</v>
      </c>
      <c r="C139" s="42" t="s">
        <v>356</v>
      </c>
      <c r="D139" s="41" t="s">
        <v>66</v>
      </c>
      <c r="E139" s="47">
        <f t="shared" si="22"/>
        <v>296.2</v>
      </c>
      <c r="F139" s="47">
        <f t="shared" si="22"/>
        <v>49.4</v>
      </c>
      <c r="G139" s="47">
        <f t="shared" si="22"/>
        <v>324.5</v>
      </c>
      <c r="H139" s="47">
        <f t="shared" si="22"/>
        <v>338.2</v>
      </c>
    </row>
    <row r="140" spans="1:8" ht="18" customHeight="1">
      <c r="A140" s="70" t="s">
        <v>86</v>
      </c>
      <c r="B140" s="41" t="s">
        <v>113</v>
      </c>
      <c r="C140" s="42" t="s">
        <v>356</v>
      </c>
      <c r="D140" s="41" t="s">
        <v>85</v>
      </c>
      <c r="E140" s="47">
        <v>296.2</v>
      </c>
      <c r="F140" s="47">
        <v>49.4</v>
      </c>
      <c r="G140" s="47">
        <v>324.5</v>
      </c>
      <c r="H140" s="47">
        <v>338.2</v>
      </c>
    </row>
    <row r="141" spans="1:8" ht="21" customHeight="1">
      <c r="A141" s="18" t="s">
        <v>169</v>
      </c>
      <c r="B141" s="44" t="s">
        <v>170</v>
      </c>
      <c r="C141" s="45"/>
      <c r="D141" s="44"/>
      <c r="E141" s="37">
        <f aca="true" t="shared" si="23" ref="E141:F143">E142</f>
        <v>189.8</v>
      </c>
      <c r="F141" s="37">
        <f t="shared" si="23"/>
        <v>31.6</v>
      </c>
      <c r="G141" s="37">
        <f aca="true" t="shared" si="24" ref="G141:H143">G142</f>
        <v>207.3</v>
      </c>
      <c r="H141" s="37">
        <f t="shared" si="24"/>
        <v>216.8</v>
      </c>
    </row>
    <row r="142" spans="1:8" ht="147.75" customHeight="1">
      <c r="A142" s="40" t="s">
        <v>114</v>
      </c>
      <c r="B142" s="41" t="s">
        <v>170</v>
      </c>
      <c r="C142" s="42" t="s">
        <v>357</v>
      </c>
      <c r="D142" s="41"/>
      <c r="E142" s="47">
        <f t="shared" si="23"/>
        <v>189.8</v>
      </c>
      <c r="F142" s="47">
        <f t="shared" si="23"/>
        <v>31.6</v>
      </c>
      <c r="G142" s="47">
        <f t="shared" si="24"/>
        <v>207.3</v>
      </c>
      <c r="H142" s="47">
        <f t="shared" si="24"/>
        <v>216.8</v>
      </c>
    </row>
    <row r="143" spans="1:8" ht="18.75" customHeight="1">
      <c r="A143" s="70" t="s">
        <v>74</v>
      </c>
      <c r="B143" s="41" t="s">
        <v>170</v>
      </c>
      <c r="C143" s="42" t="s">
        <v>357</v>
      </c>
      <c r="D143" s="41" t="s">
        <v>66</v>
      </c>
      <c r="E143" s="47">
        <f t="shared" si="23"/>
        <v>189.8</v>
      </c>
      <c r="F143" s="47">
        <f t="shared" si="23"/>
        <v>31.6</v>
      </c>
      <c r="G143" s="47">
        <f t="shared" si="24"/>
        <v>207.3</v>
      </c>
      <c r="H143" s="47">
        <f t="shared" si="24"/>
        <v>216.8</v>
      </c>
    </row>
    <row r="144" spans="1:8" ht="23.25" customHeight="1">
      <c r="A144" s="70" t="s">
        <v>86</v>
      </c>
      <c r="B144" s="41" t="s">
        <v>170</v>
      </c>
      <c r="C144" s="42" t="s">
        <v>357</v>
      </c>
      <c r="D144" s="41" t="s">
        <v>85</v>
      </c>
      <c r="E144" s="47">
        <v>189.8</v>
      </c>
      <c r="F144" s="47">
        <v>31.6</v>
      </c>
      <c r="G144" s="47">
        <v>207.3</v>
      </c>
      <c r="H144" s="47">
        <v>216.8</v>
      </c>
    </row>
    <row r="145" spans="1:8" ht="24.75" customHeight="1">
      <c r="A145" s="18" t="s">
        <v>43</v>
      </c>
      <c r="B145" s="19" t="s">
        <v>44</v>
      </c>
      <c r="C145" s="5"/>
      <c r="D145" s="19"/>
      <c r="E145" s="37">
        <f>E146+E149</f>
        <v>14487.8</v>
      </c>
      <c r="F145" s="37">
        <f>F146+F149</f>
        <v>3165</v>
      </c>
      <c r="G145" s="37">
        <f>G146+G149</f>
        <v>15193.300000000001</v>
      </c>
      <c r="H145" s="37">
        <f>H146+H149</f>
        <v>15887.800000000001</v>
      </c>
    </row>
    <row r="146" spans="1:8" ht="63" customHeight="1">
      <c r="A146" s="21" t="s">
        <v>80</v>
      </c>
      <c r="B146" s="22" t="s">
        <v>44</v>
      </c>
      <c r="C146" s="6" t="s">
        <v>358</v>
      </c>
      <c r="D146" s="22"/>
      <c r="E146" s="47">
        <f aca="true" t="shared" si="25" ref="E146:H147">E147</f>
        <v>10658.1</v>
      </c>
      <c r="F146" s="47">
        <f t="shared" si="25"/>
        <v>2459.6</v>
      </c>
      <c r="G146" s="47">
        <f t="shared" si="25"/>
        <v>11177.2</v>
      </c>
      <c r="H146" s="47">
        <f t="shared" si="25"/>
        <v>11688.2</v>
      </c>
    </row>
    <row r="147" spans="1:8" ht="20.25" customHeight="1">
      <c r="A147" s="21" t="s">
        <v>74</v>
      </c>
      <c r="B147" s="22" t="s">
        <v>44</v>
      </c>
      <c r="C147" s="6" t="s">
        <v>358</v>
      </c>
      <c r="D147" s="22" t="s">
        <v>66</v>
      </c>
      <c r="E147" s="47">
        <f t="shared" si="25"/>
        <v>10658.1</v>
      </c>
      <c r="F147" s="47">
        <f t="shared" si="25"/>
        <v>2459.6</v>
      </c>
      <c r="G147" s="47">
        <f t="shared" si="25"/>
        <v>11177.2</v>
      </c>
      <c r="H147" s="47">
        <f t="shared" si="25"/>
        <v>11688.2</v>
      </c>
    </row>
    <row r="148" spans="1:8" ht="23.25" customHeight="1">
      <c r="A148" s="27" t="s">
        <v>86</v>
      </c>
      <c r="B148" s="28" t="s">
        <v>44</v>
      </c>
      <c r="C148" s="6" t="s">
        <v>358</v>
      </c>
      <c r="D148" s="28" t="s">
        <v>85</v>
      </c>
      <c r="E148" s="51">
        <v>10658.1</v>
      </c>
      <c r="F148" s="51">
        <v>2459.6</v>
      </c>
      <c r="G148" s="47">
        <v>11177.2</v>
      </c>
      <c r="H148" s="47">
        <v>11688.2</v>
      </c>
    </row>
    <row r="149" spans="1:8" ht="45" customHeight="1">
      <c r="A149" s="21" t="s">
        <v>81</v>
      </c>
      <c r="B149" s="22" t="s">
        <v>44</v>
      </c>
      <c r="C149" s="6" t="s">
        <v>359</v>
      </c>
      <c r="D149" s="22"/>
      <c r="E149" s="47">
        <f aca="true" t="shared" si="26" ref="E149:H150">E150</f>
        <v>3829.7</v>
      </c>
      <c r="F149" s="47">
        <f t="shared" si="26"/>
        <v>705.4</v>
      </c>
      <c r="G149" s="47">
        <f t="shared" si="26"/>
        <v>4016.1</v>
      </c>
      <c r="H149" s="47">
        <f t="shared" si="26"/>
        <v>4199.6</v>
      </c>
    </row>
    <row r="150" spans="1:8" ht="17.25" customHeight="1">
      <c r="A150" s="21" t="s">
        <v>74</v>
      </c>
      <c r="B150" s="22" t="s">
        <v>44</v>
      </c>
      <c r="C150" s="6" t="s">
        <v>359</v>
      </c>
      <c r="D150" s="22" t="s">
        <v>66</v>
      </c>
      <c r="E150" s="47">
        <f t="shared" si="26"/>
        <v>3829.7</v>
      </c>
      <c r="F150" s="47">
        <f t="shared" si="26"/>
        <v>705.4</v>
      </c>
      <c r="G150" s="47">
        <f t="shared" si="26"/>
        <v>4016.1</v>
      </c>
      <c r="H150" s="47">
        <f t="shared" si="26"/>
        <v>4199.6</v>
      </c>
    </row>
    <row r="151" spans="1:8" ht="30.75" customHeight="1">
      <c r="A151" s="27" t="s">
        <v>84</v>
      </c>
      <c r="B151" s="28" t="s">
        <v>44</v>
      </c>
      <c r="C151" s="6" t="s">
        <v>359</v>
      </c>
      <c r="D151" s="28" t="s">
        <v>83</v>
      </c>
      <c r="E151" s="47">
        <v>3829.7</v>
      </c>
      <c r="F151" s="47">
        <v>705.4</v>
      </c>
      <c r="G151" s="47">
        <v>4016.1</v>
      </c>
      <c r="H151" s="47">
        <v>4199.6</v>
      </c>
    </row>
    <row r="152" spans="1:8" ht="22.5" customHeight="1">
      <c r="A152" s="14" t="s">
        <v>45</v>
      </c>
      <c r="B152" s="19" t="s">
        <v>46</v>
      </c>
      <c r="C152" s="5"/>
      <c r="D152" s="22"/>
      <c r="E152" s="37">
        <f aca="true" t="shared" si="27" ref="E152:H155">E153</f>
        <v>2056.1000000000004</v>
      </c>
      <c r="F152" s="37">
        <f t="shared" si="27"/>
        <v>0</v>
      </c>
      <c r="G152" s="37">
        <f t="shared" si="27"/>
        <v>2262.9</v>
      </c>
      <c r="H152" s="37">
        <f t="shared" si="27"/>
        <v>2530.6</v>
      </c>
    </row>
    <row r="153" spans="1:8" ht="21.75" customHeight="1">
      <c r="A153" s="18" t="s">
        <v>47</v>
      </c>
      <c r="B153" s="19" t="s">
        <v>48</v>
      </c>
      <c r="C153" s="5"/>
      <c r="D153" s="19"/>
      <c r="E153" s="37">
        <f t="shared" si="27"/>
        <v>2056.1000000000004</v>
      </c>
      <c r="F153" s="37">
        <f t="shared" si="27"/>
        <v>0</v>
      </c>
      <c r="G153" s="37">
        <f t="shared" si="27"/>
        <v>2262.9</v>
      </c>
      <c r="H153" s="37">
        <f t="shared" si="27"/>
        <v>2530.6</v>
      </c>
    </row>
    <row r="154" spans="1:8" ht="93.75" customHeight="1">
      <c r="A154" s="21" t="s">
        <v>92</v>
      </c>
      <c r="B154" s="22" t="s">
        <v>48</v>
      </c>
      <c r="C154" s="6" t="s">
        <v>360</v>
      </c>
      <c r="D154" s="22"/>
      <c r="E154" s="47">
        <f t="shared" si="27"/>
        <v>2056.1000000000004</v>
      </c>
      <c r="F154" s="47">
        <f t="shared" si="27"/>
        <v>0</v>
      </c>
      <c r="G154" s="47">
        <f t="shared" si="27"/>
        <v>2262.9</v>
      </c>
      <c r="H154" s="47">
        <f t="shared" si="27"/>
        <v>2530.6</v>
      </c>
    </row>
    <row r="155" spans="1:8" ht="31.5" customHeight="1">
      <c r="A155" s="21" t="s">
        <v>91</v>
      </c>
      <c r="B155" s="22" t="s">
        <v>48</v>
      </c>
      <c r="C155" s="6" t="s">
        <v>360</v>
      </c>
      <c r="D155" s="22" t="s">
        <v>69</v>
      </c>
      <c r="E155" s="47">
        <f t="shared" si="27"/>
        <v>2056.1000000000004</v>
      </c>
      <c r="F155" s="47">
        <f t="shared" si="27"/>
        <v>0</v>
      </c>
      <c r="G155" s="47">
        <f t="shared" si="27"/>
        <v>2262.9</v>
      </c>
      <c r="H155" s="47">
        <f t="shared" si="27"/>
        <v>2530.6</v>
      </c>
    </row>
    <row r="156" spans="1:8" ht="30.75" customHeight="1">
      <c r="A156" s="21" t="s">
        <v>71</v>
      </c>
      <c r="B156" s="22" t="s">
        <v>48</v>
      </c>
      <c r="C156" s="6" t="s">
        <v>360</v>
      </c>
      <c r="D156" s="22" t="s">
        <v>67</v>
      </c>
      <c r="E156" s="47">
        <f>835.2+1220.9</f>
        <v>2056.1000000000004</v>
      </c>
      <c r="F156" s="47">
        <v>0</v>
      </c>
      <c r="G156" s="47">
        <v>2262.9</v>
      </c>
      <c r="H156" s="47">
        <v>2530.6</v>
      </c>
    </row>
    <row r="157" spans="1:8" ht="15">
      <c r="A157" s="16" t="s">
        <v>49</v>
      </c>
      <c r="B157" s="19" t="s">
        <v>50</v>
      </c>
      <c r="C157" s="5"/>
      <c r="D157" s="19"/>
      <c r="E157" s="37">
        <f aca="true" t="shared" si="28" ref="E157:H160">E158</f>
        <v>2615</v>
      </c>
      <c r="F157" s="37">
        <f t="shared" si="28"/>
        <v>675.5</v>
      </c>
      <c r="G157" s="37">
        <f t="shared" si="28"/>
        <v>2742</v>
      </c>
      <c r="H157" s="37">
        <f t="shared" si="28"/>
        <v>2867</v>
      </c>
    </row>
    <row r="158" spans="1:8" ht="19.5" customHeight="1">
      <c r="A158" s="18" t="s">
        <v>51</v>
      </c>
      <c r="B158" s="19" t="s">
        <v>52</v>
      </c>
      <c r="C158" s="5"/>
      <c r="D158" s="19"/>
      <c r="E158" s="37">
        <f t="shared" si="28"/>
        <v>2615</v>
      </c>
      <c r="F158" s="37">
        <f t="shared" si="28"/>
        <v>675.5</v>
      </c>
      <c r="G158" s="37">
        <f t="shared" si="28"/>
        <v>2742</v>
      </c>
      <c r="H158" s="37">
        <f t="shared" si="28"/>
        <v>2867</v>
      </c>
    </row>
    <row r="159" spans="1:8" ht="124.5" customHeight="1">
      <c r="A159" s="21" t="s">
        <v>97</v>
      </c>
      <c r="B159" s="22" t="s">
        <v>52</v>
      </c>
      <c r="C159" s="6" t="s">
        <v>361</v>
      </c>
      <c r="D159" s="22"/>
      <c r="E159" s="47">
        <f t="shared" si="28"/>
        <v>2615</v>
      </c>
      <c r="F159" s="47">
        <f t="shared" si="28"/>
        <v>675.5</v>
      </c>
      <c r="G159" s="47">
        <f t="shared" si="28"/>
        <v>2742</v>
      </c>
      <c r="H159" s="47">
        <f t="shared" si="28"/>
        <v>2867</v>
      </c>
    </row>
    <row r="160" spans="1:8" ht="30" customHeight="1">
      <c r="A160" s="21" t="s">
        <v>91</v>
      </c>
      <c r="B160" s="22" t="s">
        <v>52</v>
      </c>
      <c r="C160" s="6" t="s">
        <v>361</v>
      </c>
      <c r="D160" s="22" t="s">
        <v>69</v>
      </c>
      <c r="E160" s="47">
        <f t="shared" si="28"/>
        <v>2615</v>
      </c>
      <c r="F160" s="47">
        <f t="shared" si="28"/>
        <v>675.5</v>
      </c>
      <c r="G160" s="47">
        <f t="shared" si="28"/>
        <v>2742</v>
      </c>
      <c r="H160" s="47">
        <f t="shared" si="28"/>
        <v>2867</v>
      </c>
    </row>
    <row r="161" spans="1:8" ht="30" customHeight="1">
      <c r="A161" s="21" t="s">
        <v>71</v>
      </c>
      <c r="B161" s="22" t="s">
        <v>52</v>
      </c>
      <c r="C161" s="6" t="s">
        <v>361</v>
      </c>
      <c r="D161" s="22" t="s">
        <v>67</v>
      </c>
      <c r="E161" s="47">
        <v>2615</v>
      </c>
      <c r="F161" s="47">
        <v>675.5</v>
      </c>
      <c r="G161" s="47">
        <v>2742</v>
      </c>
      <c r="H161" s="47">
        <v>2867</v>
      </c>
    </row>
    <row r="162" spans="1:8" ht="15">
      <c r="A162" s="127" t="s">
        <v>388</v>
      </c>
      <c r="B162" s="32"/>
      <c r="C162" s="32"/>
      <c r="D162" s="19"/>
      <c r="E162" s="50">
        <f>E157+E152+E136+E128+E107+E77+E68+E60+E8+E102</f>
        <v>129428.10000000002</v>
      </c>
      <c r="F162" s="50">
        <f>F157+F152+F136+F128+F107+F77+F68+F60+F8+F102</f>
        <v>20617.899999999998</v>
      </c>
      <c r="G162" s="50">
        <f>G157+G152+G136+G128+G107+G77+G68+G60+G8+G102</f>
        <v>110930.7</v>
      </c>
      <c r="H162" s="50">
        <f>H157+H152+H136+H128+H107+H77+H68+H60+H8+H102</f>
        <v>113537.9</v>
      </c>
    </row>
    <row r="163" spans="1:8" ht="15.75">
      <c r="A163" s="125" t="s">
        <v>370</v>
      </c>
      <c r="B163" s="118"/>
      <c r="C163" s="118"/>
      <c r="D163" s="118"/>
      <c r="E163" s="50">
        <v>0</v>
      </c>
      <c r="F163" s="50">
        <v>0</v>
      </c>
      <c r="G163" s="50">
        <v>2323</v>
      </c>
      <c r="H163" s="50">
        <v>4855</v>
      </c>
    </row>
    <row r="164" spans="1:8" ht="15">
      <c r="A164" s="126" t="s">
        <v>390</v>
      </c>
      <c r="B164" s="118"/>
      <c r="C164" s="118"/>
      <c r="D164" s="118"/>
      <c r="E164" s="50">
        <f>E162+E163</f>
        <v>129428.10000000002</v>
      </c>
      <c r="F164" s="50">
        <f>F162+F163</f>
        <v>20617.899999999998</v>
      </c>
      <c r="G164" s="50">
        <f>G162+G163</f>
        <v>113253.7</v>
      </c>
      <c r="H164" s="50">
        <f>H162+H163</f>
        <v>118392.9</v>
      </c>
    </row>
    <row r="165" spans="1:8" ht="24" customHeight="1">
      <c r="A165" s="122"/>
      <c r="G165" s="36"/>
      <c r="H165" s="36"/>
    </row>
    <row r="167" spans="7:8" ht="15.75">
      <c r="G167" s="123"/>
      <c r="H167" s="123"/>
    </row>
  </sheetData>
  <sheetProtection/>
  <mergeCells count="11">
    <mergeCell ref="F6:F7"/>
    <mergeCell ref="A1:H2"/>
    <mergeCell ref="E6:E7"/>
    <mergeCell ref="A4:H4"/>
    <mergeCell ref="E5:H5"/>
    <mergeCell ref="G6:H6"/>
    <mergeCell ref="A6:A7"/>
    <mergeCell ref="A3:H3"/>
    <mergeCell ref="B6:B7"/>
    <mergeCell ref="C6:C7"/>
    <mergeCell ref="D6:D7"/>
  </mergeCells>
  <printOptions/>
  <pageMargins left="0.25" right="0.25" top="0.75" bottom="0.75" header="0.3" footer="0.3"/>
  <pageSetup fitToHeight="0" fitToWidth="1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 topLeftCell="A1">
      <selection activeCell="A1" sqref="A1:F2"/>
    </sheetView>
  </sheetViews>
  <sheetFormatPr defaultColWidth="9.140625" defaultRowHeight="15"/>
  <cols>
    <col min="1" max="1" width="56.00390625" style="23" customWidth="1"/>
    <col min="2" max="2" width="16.421875" style="12" customWidth="1"/>
    <col min="3" max="4" width="12.57421875" style="12" customWidth="1"/>
    <col min="5" max="5" width="11.00390625" style="12" customWidth="1"/>
    <col min="6" max="6" width="12.421875" style="12" customWidth="1"/>
    <col min="7" max="16384" width="9.140625" style="12" customWidth="1"/>
  </cols>
  <sheetData>
    <row r="1" spans="1:8" s="1" customFormat="1" ht="15.75" customHeight="1">
      <c r="A1" s="147" t="s">
        <v>438</v>
      </c>
      <c r="B1" s="147"/>
      <c r="C1" s="147"/>
      <c r="D1" s="147"/>
      <c r="E1" s="147"/>
      <c r="F1" s="147"/>
      <c r="G1" s="134"/>
      <c r="H1" s="112"/>
    </row>
    <row r="2" spans="1:7" s="8" customFormat="1" ht="111" customHeight="1">
      <c r="A2" s="147"/>
      <c r="B2" s="147"/>
      <c r="C2" s="147"/>
      <c r="D2" s="147"/>
      <c r="E2" s="147"/>
      <c r="F2" s="147"/>
      <c r="G2" s="134"/>
    </row>
    <row r="3" spans="1:7" s="8" customFormat="1" ht="15.75" customHeight="1">
      <c r="A3" s="163" t="s">
        <v>436</v>
      </c>
      <c r="B3" s="163"/>
      <c r="C3" s="163"/>
      <c r="D3" s="163"/>
      <c r="E3" s="163"/>
      <c r="F3" s="163"/>
      <c r="G3" s="134"/>
    </row>
    <row r="4" spans="1:6" ht="42" customHeight="1">
      <c r="A4" s="170" t="s">
        <v>387</v>
      </c>
      <c r="B4" s="170"/>
      <c r="C4" s="170"/>
      <c r="D4" s="170"/>
      <c r="E4" s="170"/>
      <c r="F4" s="170"/>
    </row>
    <row r="5" spans="3:6" ht="15">
      <c r="C5" s="152" t="s">
        <v>366</v>
      </c>
      <c r="D5" s="152"/>
      <c r="E5" s="152"/>
      <c r="F5" s="152"/>
    </row>
    <row r="6" spans="1:6" s="36" customFormat="1" ht="15">
      <c r="A6" s="161" t="s">
        <v>0</v>
      </c>
      <c r="B6" s="161" t="s">
        <v>2</v>
      </c>
      <c r="C6" s="161" t="s">
        <v>362</v>
      </c>
      <c r="D6" s="161" t="s">
        <v>417</v>
      </c>
      <c r="E6" s="169" t="s">
        <v>363</v>
      </c>
      <c r="F6" s="169"/>
    </row>
    <row r="7" spans="1:6" s="36" customFormat="1" ht="27.75" customHeight="1">
      <c r="A7" s="168"/>
      <c r="B7" s="168"/>
      <c r="C7" s="168"/>
      <c r="D7" s="168"/>
      <c r="E7" s="17" t="s">
        <v>364</v>
      </c>
      <c r="F7" s="17" t="s">
        <v>365</v>
      </c>
    </row>
    <row r="8" spans="1:6" ht="15">
      <c r="A8" s="16" t="s">
        <v>103</v>
      </c>
      <c r="B8" s="16" t="s">
        <v>57</v>
      </c>
      <c r="C8" s="128">
        <f>C9+C10+C11+C12+C13</f>
        <v>36710.100000000006</v>
      </c>
      <c r="D8" s="128">
        <f>D9+D10+D11+D12+D13</f>
        <v>5865.900000000001</v>
      </c>
      <c r="E8" s="128">
        <f>E9+E10+E11+E12+E13</f>
        <v>38176.799999999996</v>
      </c>
      <c r="F8" s="128">
        <f>F9+F10+F11+F12+F13</f>
        <v>39893.7</v>
      </c>
    </row>
    <row r="9" spans="1:6" ht="30">
      <c r="A9" s="21" t="s">
        <v>7</v>
      </c>
      <c r="B9" s="22" t="s">
        <v>8</v>
      </c>
      <c r="C9" s="129">
        <v>1772.4</v>
      </c>
      <c r="D9" s="129">
        <v>264.5</v>
      </c>
      <c r="E9" s="129">
        <v>1858.7</v>
      </c>
      <c r="F9" s="129">
        <v>1943.6</v>
      </c>
    </row>
    <row r="10" spans="1:12" ht="45">
      <c r="A10" s="21" t="s">
        <v>12</v>
      </c>
      <c r="B10" s="22" t="s">
        <v>13</v>
      </c>
      <c r="C10" s="129">
        <v>5995.1</v>
      </c>
      <c r="D10" s="129">
        <v>1005.8</v>
      </c>
      <c r="E10" s="129">
        <v>6281.8</v>
      </c>
      <c r="F10" s="129">
        <v>6564</v>
      </c>
      <c r="I10" s="130"/>
      <c r="J10" s="130"/>
      <c r="K10" s="131"/>
      <c r="L10" s="131"/>
    </row>
    <row r="11" spans="1:12" ht="45">
      <c r="A11" s="21" t="s">
        <v>18</v>
      </c>
      <c r="B11" s="22" t="s">
        <v>19</v>
      </c>
      <c r="C11" s="129">
        <v>27498.8</v>
      </c>
      <c r="D11" s="129">
        <v>4259</v>
      </c>
      <c r="E11" s="129">
        <v>28819.2</v>
      </c>
      <c r="F11" s="129">
        <v>30136</v>
      </c>
      <c r="I11" s="130"/>
      <c r="J11" s="130"/>
      <c r="K11" s="131"/>
      <c r="L11" s="131"/>
    </row>
    <row r="12" spans="1:12" ht="15">
      <c r="A12" s="21" t="s">
        <v>20</v>
      </c>
      <c r="B12" s="22" t="s">
        <v>21</v>
      </c>
      <c r="C12" s="129">
        <v>585</v>
      </c>
      <c r="D12" s="129">
        <v>0</v>
      </c>
      <c r="E12" s="129">
        <v>1007.9</v>
      </c>
      <c r="F12" s="129">
        <v>1040.5</v>
      </c>
      <c r="I12" s="130"/>
      <c r="J12" s="130"/>
      <c r="K12" s="131"/>
      <c r="L12" s="131"/>
    </row>
    <row r="13" spans="1:12" ht="15">
      <c r="A13" s="21" t="s">
        <v>24</v>
      </c>
      <c r="B13" s="22" t="s">
        <v>25</v>
      </c>
      <c r="C13" s="129">
        <v>858.8</v>
      </c>
      <c r="D13" s="129">
        <v>336.6</v>
      </c>
      <c r="E13" s="129">
        <v>209.2</v>
      </c>
      <c r="F13" s="129">
        <v>209.6</v>
      </c>
      <c r="I13" s="130"/>
      <c r="J13" s="130"/>
      <c r="K13" s="131"/>
      <c r="L13" s="131"/>
    </row>
    <row r="14" spans="1:12" ht="28.5">
      <c r="A14" s="14" t="s">
        <v>26</v>
      </c>
      <c r="B14" s="19" t="s">
        <v>27</v>
      </c>
      <c r="C14" s="128">
        <f>C15</f>
        <v>72.2</v>
      </c>
      <c r="D14" s="128">
        <f>D15</f>
        <v>0.4</v>
      </c>
      <c r="E14" s="128">
        <f>E15</f>
        <v>72.5</v>
      </c>
      <c r="F14" s="128">
        <f>F15</f>
        <v>72.5</v>
      </c>
      <c r="I14" s="130"/>
      <c r="J14" s="130"/>
      <c r="K14" s="131"/>
      <c r="L14" s="131"/>
    </row>
    <row r="15" spans="1:12" ht="45">
      <c r="A15" s="21" t="s">
        <v>171</v>
      </c>
      <c r="B15" s="22" t="s">
        <v>172</v>
      </c>
      <c r="C15" s="129">
        <v>72.2</v>
      </c>
      <c r="D15" s="129">
        <v>0.4</v>
      </c>
      <c r="E15" s="129">
        <v>72.5</v>
      </c>
      <c r="F15" s="129">
        <v>72.5</v>
      </c>
      <c r="I15" s="130"/>
      <c r="J15" s="130"/>
      <c r="K15" s="131"/>
      <c r="L15" s="131"/>
    </row>
    <row r="16" spans="1:12" ht="15">
      <c r="A16" s="16" t="s">
        <v>28</v>
      </c>
      <c r="B16" s="19" t="s">
        <v>29</v>
      </c>
      <c r="C16" s="128">
        <f>C17+C18</f>
        <v>600</v>
      </c>
      <c r="D16" s="128">
        <f>D17+D18</f>
        <v>0</v>
      </c>
      <c r="E16" s="128">
        <f>E17+E18</f>
        <v>800</v>
      </c>
      <c r="F16" s="128">
        <f>F17+F18</f>
        <v>800</v>
      </c>
      <c r="I16" s="130"/>
      <c r="J16" s="130"/>
      <c r="K16" s="131"/>
      <c r="L16" s="131"/>
    </row>
    <row r="17" spans="1:12" ht="15">
      <c r="A17" s="29" t="s">
        <v>30</v>
      </c>
      <c r="B17" s="22" t="s">
        <v>31</v>
      </c>
      <c r="C17" s="129">
        <v>400</v>
      </c>
      <c r="D17" s="129">
        <v>0</v>
      </c>
      <c r="E17" s="129">
        <v>600</v>
      </c>
      <c r="F17" s="129">
        <v>600</v>
      </c>
      <c r="I17" s="130"/>
      <c r="J17" s="130"/>
      <c r="K17" s="131"/>
      <c r="L17" s="131"/>
    </row>
    <row r="18" spans="1:12" ht="15">
      <c r="A18" s="40" t="s">
        <v>249</v>
      </c>
      <c r="B18" s="41" t="s">
        <v>250</v>
      </c>
      <c r="C18" s="129">
        <v>200</v>
      </c>
      <c r="D18" s="129">
        <v>0</v>
      </c>
      <c r="E18" s="129">
        <v>200</v>
      </c>
      <c r="F18" s="129">
        <v>200</v>
      </c>
      <c r="I18" s="130"/>
      <c r="J18" s="130"/>
      <c r="K18" s="131"/>
      <c r="L18" s="131"/>
    </row>
    <row r="19" spans="1:12" ht="15">
      <c r="A19" s="14" t="s">
        <v>32</v>
      </c>
      <c r="B19" s="19" t="s">
        <v>33</v>
      </c>
      <c r="C19" s="128">
        <f>C20</f>
        <v>50221.9</v>
      </c>
      <c r="D19" s="128">
        <f>D20</f>
        <v>10441</v>
      </c>
      <c r="E19" s="128">
        <f>E20</f>
        <v>42355.8</v>
      </c>
      <c r="F19" s="128">
        <f>F20</f>
        <v>41491.4</v>
      </c>
      <c r="I19" s="130"/>
      <c r="J19" s="130"/>
      <c r="K19" s="131"/>
      <c r="L19" s="131"/>
    </row>
    <row r="20" spans="1:12" ht="15">
      <c r="A20" s="21" t="s">
        <v>78</v>
      </c>
      <c r="B20" s="22" t="s">
        <v>34</v>
      </c>
      <c r="C20" s="129">
        <v>50221.9</v>
      </c>
      <c r="D20" s="129">
        <v>10441</v>
      </c>
      <c r="E20" s="129">
        <v>42355.8</v>
      </c>
      <c r="F20" s="129">
        <v>41491.4</v>
      </c>
      <c r="I20" s="130"/>
      <c r="J20" s="130"/>
      <c r="K20" s="131"/>
      <c r="L20" s="131"/>
    </row>
    <row r="21" spans="1:12" ht="15">
      <c r="A21" s="54" t="s">
        <v>139</v>
      </c>
      <c r="B21" s="19" t="s">
        <v>140</v>
      </c>
      <c r="C21" s="128">
        <f>C22</f>
        <v>175</v>
      </c>
      <c r="D21" s="128">
        <f>D22</f>
        <v>0</v>
      </c>
      <c r="E21" s="128">
        <f>E22</f>
        <v>135</v>
      </c>
      <c r="F21" s="128">
        <f>F22</f>
        <v>135</v>
      </c>
      <c r="I21" s="130"/>
      <c r="J21" s="130"/>
      <c r="K21" s="131"/>
      <c r="L21" s="131"/>
    </row>
    <row r="22" spans="1:12" ht="15">
      <c r="A22" s="40" t="s">
        <v>142</v>
      </c>
      <c r="B22" s="22" t="s">
        <v>143</v>
      </c>
      <c r="C22" s="129">
        <v>175</v>
      </c>
      <c r="D22" s="129">
        <v>0</v>
      </c>
      <c r="E22" s="129">
        <v>135</v>
      </c>
      <c r="F22" s="129">
        <v>135</v>
      </c>
      <c r="I22" s="130"/>
      <c r="J22" s="130"/>
      <c r="K22" s="131"/>
      <c r="L22" s="131"/>
    </row>
    <row r="23" spans="1:12" ht="15">
      <c r="A23" s="14" t="s">
        <v>35</v>
      </c>
      <c r="B23" s="19" t="s">
        <v>36</v>
      </c>
      <c r="C23" s="128">
        <f>C24+C25</f>
        <v>1554.3</v>
      </c>
      <c r="D23" s="128">
        <f>D24+D25</f>
        <v>3.2</v>
      </c>
      <c r="E23" s="128">
        <f>E24+E25</f>
        <v>1537</v>
      </c>
      <c r="F23" s="128">
        <f>F24+F25</f>
        <v>1704.9</v>
      </c>
      <c r="I23" s="130"/>
      <c r="J23" s="130"/>
      <c r="K23" s="131"/>
      <c r="L23" s="131"/>
    </row>
    <row r="24" spans="1:12" ht="30">
      <c r="A24" s="40" t="s">
        <v>94</v>
      </c>
      <c r="B24" s="22" t="s">
        <v>93</v>
      </c>
      <c r="C24" s="129">
        <v>200</v>
      </c>
      <c r="D24" s="129">
        <v>3.2</v>
      </c>
      <c r="E24" s="129">
        <v>200</v>
      </c>
      <c r="F24" s="129">
        <v>200</v>
      </c>
      <c r="I24" s="130"/>
      <c r="J24" s="130"/>
      <c r="K24" s="131"/>
      <c r="L24" s="131"/>
    </row>
    <row r="25" spans="1:12" ht="15">
      <c r="A25" s="40" t="s">
        <v>106</v>
      </c>
      <c r="B25" s="22" t="s">
        <v>107</v>
      </c>
      <c r="C25" s="129">
        <v>1354.3</v>
      </c>
      <c r="D25" s="129">
        <v>0</v>
      </c>
      <c r="E25" s="129">
        <v>1337</v>
      </c>
      <c r="F25" s="129">
        <v>1504.9</v>
      </c>
      <c r="I25" s="130"/>
      <c r="J25" s="130"/>
      <c r="K25" s="131"/>
      <c r="L25" s="131"/>
    </row>
    <row r="26" spans="1:12" ht="15">
      <c r="A26" s="14" t="s">
        <v>37</v>
      </c>
      <c r="B26" s="19" t="s">
        <v>38</v>
      </c>
      <c r="C26" s="128">
        <f>C27</f>
        <v>20449.7</v>
      </c>
      <c r="D26" s="128">
        <f>D27</f>
        <v>385.9</v>
      </c>
      <c r="E26" s="128">
        <f>E27</f>
        <v>7123.6</v>
      </c>
      <c r="F26" s="128">
        <f>F27</f>
        <v>7600</v>
      </c>
      <c r="I26" s="130"/>
      <c r="J26" s="130"/>
      <c r="K26" s="131"/>
      <c r="L26" s="131"/>
    </row>
    <row r="27" spans="1:12" ht="15">
      <c r="A27" s="21" t="s">
        <v>39</v>
      </c>
      <c r="B27" s="22" t="s">
        <v>40</v>
      </c>
      <c r="C27" s="129">
        <v>20449.7</v>
      </c>
      <c r="D27" s="129">
        <v>385.9</v>
      </c>
      <c r="E27" s="129">
        <v>7123.6</v>
      </c>
      <c r="F27" s="129">
        <v>7600</v>
      </c>
      <c r="I27" s="130"/>
      <c r="J27" s="130"/>
      <c r="K27" s="131"/>
      <c r="L27" s="131"/>
    </row>
    <row r="28" spans="1:12" ht="15">
      <c r="A28" s="14" t="s">
        <v>41</v>
      </c>
      <c r="B28" s="19" t="s">
        <v>42</v>
      </c>
      <c r="C28" s="128">
        <f>C29+C30+C31</f>
        <v>14973.8</v>
      </c>
      <c r="D28" s="128">
        <f>D29+D30+D31</f>
        <v>3246</v>
      </c>
      <c r="E28" s="128">
        <f>E29+E30+E31</f>
        <v>15725.099999999999</v>
      </c>
      <c r="F28" s="128">
        <f>F29+F30+F31</f>
        <v>16442.8</v>
      </c>
      <c r="I28" s="130"/>
      <c r="J28" s="130"/>
      <c r="K28" s="131"/>
      <c r="L28" s="131"/>
    </row>
    <row r="29" spans="1:12" ht="15">
      <c r="A29" s="21" t="s">
        <v>112</v>
      </c>
      <c r="B29" s="22" t="s">
        <v>113</v>
      </c>
      <c r="C29" s="129">
        <v>296.2</v>
      </c>
      <c r="D29" s="129">
        <v>49.4</v>
      </c>
      <c r="E29" s="129">
        <v>324.5</v>
      </c>
      <c r="F29" s="129">
        <v>338.2</v>
      </c>
      <c r="I29" s="130"/>
      <c r="J29" s="130"/>
      <c r="K29" s="131"/>
      <c r="L29" s="131"/>
    </row>
    <row r="30" spans="1:12" ht="15">
      <c r="A30" s="21" t="s">
        <v>169</v>
      </c>
      <c r="B30" s="22" t="s">
        <v>170</v>
      </c>
      <c r="C30" s="129">
        <v>189.8</v>
      </c>
      <c r="D30" s="129">
        <v>31.6</v>
      </c>
      <c r="E30" s="129">
        <v>207.3</v>
      </c>
      <c r="F30" s="129">
        <v>216.8</v>
      </c>
      <c r="I30" s="130"/>
      <c r="J30" s="130"/>
      <c r="K30" s="131"/>
      <c r="L30" s="131"/>
    </row>
    <row r="31" spans="1:12" ht="15">
      <c r="A31" s="21" t="s">
        <v>43</v>
      </c>
      <c r="B31" s="22" t="s">
        <v>44</v>
      </c>
      <c r="C31" s="129">
        <v>14487.8</v>
      </c>
      <c r="D31" s="129">
        <v>3165</v>
      </c>
      <c r="E31" s="129">
        <v>15193.3</v>
      </c>
      <c r="F31" s="129">
        <v>15887.8</v>
      </c>
      <c r="I31" s="130"/>
      <c r="J31" s="130"/>
      <c r="K31" s="131"/>
      <c r="L31" s="131"/>
    </row>
    <row r="32" spans="1:12" ht="15">
      <c r="A32" s="14" t="s">
        <v>45</v>
      </c>
      <c r="B32" s="19" t="s">
        <v>46</v>
      </c>
      <c r="C32" s="128">
        <f>C33</f>
        <v>2056.1</v>
      </c>
      <c r="D32" s="128">
        <f>D33</f>
        <v>0</v>
      </c>
      <c r="E32" s="128">
        <f>E33</f>
        <v>2262.9</v>
      </c>
      <c r="F32" s="128">
        <f>F33</f>
        <v>2530.6</v>
      </c>
      <c r="I32" s="130"/>
      <c r="J32" s="130"/>
      <c r="K32" s="131"/>
      <c r="L32" s="131"/>
    </row>
    <row r="33" spans="1:12" ht="18.75" customHeight="1">
      <c r="A33" s="21" t="s">
        <v>47</v>
      </c>
      <c r="B33" s="22" t="s">
        <v>48</v>
      </c>
      <c r="C33" s="129">
        <v>2056.1</v>
      </c>
      <c r="D33" s="129">
        <v>0</v>
      </c>
      <c r="E33" s="129">
        <v>2262.9</v>
      </c>
      <c r="F33" s="129">
        <v>2530.6</v>
      </c>
      <c r="I33" s="130"/>
      <c r="J33" s="130"/>
      <c r="K33" s="131"/>
      <c r="L33" s="131"/>
    </row>
    <row r="34" spans="1:12" ht="15">
      <c r="A34" s="16" t="s">
        <v>49</v>
      </c>
      <c r="B34" s="19" t="s">
        <v>50</v>
      </c>
      <c r="C34" s="128">
        <f>C35</f>
        <v>2615</v>
      </c>
      <c r="D34" s="128">
        <f>D35</f>
        <v>675.5</v>
      </c>
      <c r="E34" s="128">
        <f>E35</f>
        <v>2742</v>
      </c>
      <c r="F34" s="128">
        <f>F35</f>
        <v>2867</v>
      </c>
      <c r="I34" s="130"/>
      <c r="J34" s="130"/>
      <c r="K34" s="131"/>
      <c r="L34" s="131"/>
    </row>
    <row r="35" spans="1:12" ht="18.75" customHeight="1">
      <c r="A35" s="21" t="s">
        <v>51</v>
      </c>
      <c r="B35" s="22" t="s">
        <v>52</v>
      </c>
      <c r="C35" s="129">
        <v>2615</v>
      </c>
      <c r="D35" s="129">
        <v>675.5</v>
      </c>
      <c r="E35" s="129">
        <v>2742</v>
      </c>
      <c r="F35" s="129">
        <v>2867</v>
      </c>
      <c r="I35" s="130"/>
      <c r="J35" s="130"/>
      <c r="K35" s="131"/>
      <c r="L35" s="131"/>
    </row>
    <row r="36" spans="1:12" ht="15">
      <c r="A36" s="127" t="s">
        <v>388</v>
      </c>
      <c r="B36" s="32"/>
      <c r="C36" s="128">
        <f>C8+C14+C16+C19+C21+C23+C26+C28+C32+C34</f>
        <v>129428.10000000002</v>
      </c>
      <c r="D36" s="128">
        <f>D8+D14+D16+D19+D21+I32+D23+D26+D28+D32+D34</f>
        <v>20617.9</v>
      </c>
      <c r="E36" s="128">
        <f>E8+E14+E16+E19+E21+E23+E26+E28+E32+E34</f>
        <v>110930.70000000001</v>
      </c>
      <c r="F36" s="128">
        <f>F8+F14+F16+F19+F21+F23+F26+F28+F32+F34</f>
        <v>113537.90000000001</v>
      </c>
      <c r="I36" s="130"/>
      <c r="J36" s="130"/>
      <c r="K36" s="131"/>
      <c r="L36" s="131"/>
    </row>
    <row r="37" spans="1:12" ht="15">
      <c r="A37" s="127" t="s">
        <v>370</v>
      </c>
      <c r="B37" s="32"/>
      <c r="C37" s="128">
        <v>0</v>
      </c>
      <c r="D37" s="128">
        <v>0</v>
      </c>
      <c r="E37" s="128">
        <v>2323</v>
      </c>
      <c r="F37" s="128">
        <v>4855</v>
      </c>
      <c r="I37" s="130"/>
      <c r="J37" s="130"/>
      <c r="K37" s="131"/>
      <c r="L37" s="131"/>
    </row>
    <row r="38" spans="1:12" ht="15">
      <c r="A38" s="127" t="s">
        <v>390</v>
      </c>
      <c r="B38" s="32"/>
      <c r="C38" s="128">
        <f>C36+C37</f>
        <v>129428.10000000002</v>
      </c>
      <c r="D38" s="128">
        <f>D36+D37</f>
        <v>20617.9</v>
      </c>
      <c r="E38" s="128">
        <f>E36+E37</f>
        <v>113253.70000000001</v>
      </c>
      <c r="F38" s="128">
        <f>F36+F37</f>
        <v>118392.90000000001</v>
      </c>
      <c r="I38" s="130"/>
      <c r="J38" s="130"/>
      <c r="K38" s="131"/>
      <c r="L38" s="131"/>
    </row>
    <row r="39" spans="9:12" ht="15">
      <c r="I39" s="130"/>
      <c r="J39" s="130"/>
      <c r="K39" s="131"/>
      <c r="L39" s="131"/>
    </row>
    <row r="40" spans="9:12" ht="15">
      <c r="I40" s="131"/>
      <c r="J40" s="131"/>
      <c r="K40" s="131"/>
      <c r="L40" s="131"/>
    </row>
    <row r="41" spans="9:12" ht="15">
      <c r="I41" s="131"/>
      <c r="J41" s="131"/>
      <c r="K41" s="131"/>
      <c r="L41" s="131"/>
    </row>
  </sheetData>
  <sheetProtection/>
  <mergeCells count="9">
    <mergeCell ref="A1:F2"/>
    <mergeCell ref="C5:F5"/>
    <mergeCell ref="E6:F6"/>
    <mergeCell ref="C6:C7"/>
    <mergeCell ref="B6:B7"/>
    <mergeCell ref="A6:A7"/>
    <mergeCell ref="A4:F4"/>
    <mergeCell ref="D6:D7"/>
    <mergeCell ref="A3:F3"/>
  </mergeCells>
  <printOptions/>
  <pageMargins left="0.7086614173228347" right="0.7086614173228347" top="0.7480314960629921" bottom="0.7480314960629921" header="0.31496062992125984" footer="0.31496062992125984"/>
  <pageSetup fitToHeight="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zoomScalePageLayoutView="0" workbookViewId="0" topLeftCell="A1">
      <selection activeCell="A1" sqref="A1:G2"/>
    </sheetView>
  </sheetViews>
  <sheetFormatPr defaultColWidth="9.140625" defaultRowHeight="15"/>
  <cols>
    <col min="1" max="1" width="12.421875" style="8" customWidth="1"/>
    <col min="2" max="2" width="28.28125" style="11" customWidth="1"/>
    <col min="3" max="3" width="68.00390625" style="11" customWidth="1"/>
    <col min="4" max="5" width="15.00390625" style="11" customWidth="1"/>
    <col min="6" max="6" width="11.421875" style="8" customWidth="1"/>
    <col min="7" max="7" width="10.7109375" style="8" customWidth="1"/>
    <col min="8" max="8" width="11.28125" style="8" customWidth="1"/>
    <col min="9" max="16384" width="9.140625" style="8" customWidth="1"/>
  </cols>
  <sheetData>
    <row r="1" spans="1:7" s="1" customFormat="1" ht="16.5" customHeight="1">
      <c r="A1" s="147" t="s">
        <v>437</v>
      </c>
      <c r="B1" s="147"/>
      <c r="C1" s="147"/>
      <c r="D1" s="147"/>
      <c r="E1" s="147"/>
      <c r="F1" s="147"/>
      <c r="G1" s="147"/>
    </row>
    <row r="2" spans="1:7" s="1" customFormat="1" ht="113.25" customHeight="1">
      <c r="A2" s="147"/>
      <c r="B2" s="147"/>
      <c r="C2" s="147"/>
      <c r="D2" s="147"/>
      <c r="E2" s="147"/>
      <c r="F2" s="147"/>
      <c r="G2" s="147"/>
    </row>
    <row r="3" spans="1:7" s="1" customFormat="1" ht="15.75" customHeight="1">
      <c r="A3" s="156" t="s">
        <v>436</v>
      </c>
      <c r="B3" s="156"/>
      <c r="C3" s="156"/>
      <c r="D3" s="156"/>
      <c r="E3" s="156"/>
      <c r="F3" s="156"/>
      <c r="G3" s="156"/>
    </row>
    <row r="4" spans="1:7" s="1" customFormat="1" ht="84.75" customHeight="1">
      <c r="A4" s="164" t="s">
        <v>434</v>
      </c>
      <c r="B4" s="164"/>
      <c r="C4" s="164"/>
      <c r="D4" s="164"/>
      <c r="E4" s="164"/>
      <c r="F4" s="164"/>
      <c r="G4" s="164"/>
    </row>
    <row r="5" spans="1:7" s="1" customFormat="1" ht="17.25" customHeight="1">
      <c r="A5" s="135"/>
      <c r="B5" s="135"/>
      <c r="C5" s="135"/>
      <c r="D5" s="171" t="s">
        <v>366</v>
      </c>
      <c r="E5" s="171"/>
      <c r="F5" s="171"/>
      <c r="G5" s="171"/>
    </row>
    <row r="6" spans="1:8" s="1" customFormat="1" ht="15.75">
      <c r="A6" s="172" t="s">
        <v>420</v>
      </c>
      <c r="B6" s="173"/>
      <c r="C6" s="176" t="s">
        <v>421</v>
      </c>
      <c r="D6" s="178" t="s">
        <v>362</v>
      </c>
      <c r="E6" s="153" t="s">
        <v>419</v>
      </c>
      <c r="F6" s="180" t="s">
        <v>363</v>
      </c>
      <c r="G6" s="180"/>
      <c r="H6" s="146"/>
    </row>
    <row r="7" spans="1:7" s="1" customFormat="1" ht="42.75" customHeight="1">
      <c r="A7" s="174"/>
      <c r="B7" s="175"/>
      <c r="C7" s="177"/>
      <c r="D7" s="179"/>
      <c r="E7" s="154"/>
      <c r="F7" s="145" t="s">
        <v>364</v>
      </c>
      <c r="G7" s="145" t="s">
        <v>365</v>
      </c>
    </row>
    <row r="8" spans="1:7" s="9" customFormat="1" ht="41.25" customHeight="1">
      <c r="A8" s="136" t="s">
        <v>76</v>
      </c>
      <c r="B8" s="137" t="s">
        <v>422</v>
      </c>
      <c r="C8" s="33" t="s">
        <v>423</v>
      </c>
      <c r="D8" s="144">
        <v>0</v>
      </c>
      <c r="E8" s="144">
        <f>E9</f>
        <v>-5667.799999999999</v>
      </c>
      <c r="F8" s="144">
        <v>0</v>
      </c>
      <c r="G8" s="144">
        <v>0</v>
      </c>
    </row>
    <row r="9" spans="1:7" ht="34.5" customHeight="1">
      <c r="A9" s="136" t="s">
        <v>76</v>
      </c>
      <c r="B9" s="137" t="s">
        <v>424</v>
      </c>
      <c r="C9" s="33" t="s">
        <v>425</v>
      </c>
      <c r="D9" s="138">
        <v>0</v>
      </c>
      <c r="E9" s="138">
        <f>-(26285.7-20617.9)</f>
        <v>-5667.799999999999</v>
      </c>
      <c r="F9" s="138">
        <v>0</v>
      </c>
      <c r="G9" s="138">
        <v>0</v>
      </c>
    </row>
    <row r="10" spans="1:7" ht="26.25" customHeight="1">
      <c r="A10" s="139" t="s">
        <v>76</v>
      </c>
      <c r="B10" s="140" t="s">
        <v>426</v>
      </c>
      <c r="C10" s="34" t="s">
        <v>427</v>
      </c>
      <c r="D10" s="138">
        <f>D11</f>
        <v>-129428.1</v>
      </c>
      <c r="E10" s="138">
        <f>E11</f>
        <v>-26285.7</v>
      </c>
      <c r="F10" s="138">
        <f>F11</f>
        <v>-113253.7</v>
      </c>
      <c r="G10" s="138">
        <f>G11</f>
        <v>-118392.9</v>
      </c>
    </row>
    <row r="11" spans="1:7" ht="47.25">
      <c r="A11" s="139" t="s">
        <v>17</v>
      </c>
      <c r="B11" s="140" t="s">
        <v>428</v>
      </c>
      <c r="C11" s="35" t="s">
        <v>429</v>
      </c>
      <c r="D11" s="138">
        <v>-129428.1</v>
      </c>
      <c r="E11" s="138">
        <v>-26285.7</v>
      </c>
      <c r="F11" s="138">
        <v>-113253.7</v>
      </c>
      <c r="G11" s="138">
        <v>-118392.9</v>
      </c>
    </row>
    <row r="12" spans="1:7" ht="15.75">
      <c r="A12" s="139" t="s">
        <v>76</v>
      </c>
      <c r="B12" s="140" t="s">
        <v>430</v>
      </c>
      <c r="C12" s="35" t="s">
        <v>431</v>
      </c>
      <c r="D12" s="138">
        <f>D13</f>
        <v>129428.1</v>
      </c>
      <c r="E12" s="138">
        <f>E13</f>
        <v>20617.9</v>
      </c>
      <c r="F12" s="138">
        <f>F13</f>
        <v>113253.7</v>
      </c>
      <c r="G12" s="138">
        <f>G13</f>
        <v>118392.9</v>
      </c>
    </row>
    <row r="13" spans="1:7" ht="47.25">
      <c r="A13" s="139" t="s">
        <v>17</v>
      </c>
      <c r="B13" s="140" t="s">
        <v>432</v>
      </c>
      <c r="C13" s="35" t="s">
        <v>433</v>
      </c>
      <c r="D13" s="138">
        <v>129428.1</v>
      </c>
      <c r="E13" s="138">
        <v>20617.9</v>
      </c>
      <c r="F13" s="138">
        <v>113253.7</v>
      </c>
      <c r="G13" s="138">
        <v>118392.9</v>
      </c>
    </row>
    <row r="14" ht="15">
      <c r="C14" s="141"/>
    </row>
    <row r="15" spans="2:5" ht="18.75">
      <c r="B15" s="142"/>
      <c r="C15" s="142"/>
      <c r="D15" s="143"/>
      <c r="E15" s="143"/>
    </row>
  </sheetData>
  <sheetProtection/>
  <mergeCells count="9">
    <mergeCell ref="A1:G2"/>
    <mergeCell ref="E6:E7"/>
    <mergeCell ref="A4:G4"/>
    <mergeCell ref="D5:G5"/>
    <mergeCell ref="A6:B7"/>
    <mergeCell ref="C6:C7"/>
    <mergeCell ref="D6:D7"/>
    <mergeCell ref="F6:G6"/>
    <mergeCell ref="A3:G3"/>
  </mergeCells>
  <printOptions/>
  <pageMargins left="0.7" right="0.7" top="0.75" bottom="0.75" header="0.3" footer="0.3"/>
  <pageSetup fitToHeight="0" fitToWidth="1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Урицк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OlgaD</cp:lastModifiedBy>
  <cp:lastPrinted>2023-04-11T08:37:16Z</cp:lastPrinted>
  <dcterms:created xsi:type="dcterms:W3CDTF">2012-10-25T12:21:27Z</dcterms:created>
  <dcterms:modified xsi:type="dcterms:W3CDTF">2023-04-11T08:50:52Z</dcterms:modified>
  <cp:category/>
  <cp:version/>
  <cp:contentType/>
  <cp:contentStatus/>
</cp:coreProperties>
</file>