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Доходы №1" sheetId="1" r:id="rId1"/>
    <sheet name="численность" sheetId="2" r:id="rId2"/>
    <sheet name="ведомст №2" sheetId="3" r:id="rId3"/>
    <sheet name="распред №3" sheetId="4" r:id="rId4"/>
    <sheet name="распред №4" sheetId="5" r:id="rId5"/>
    <sheet name="Лист1" sheetId="6" r:id="rId6"/>
  </sheets>
  <definedNames>
    <definedName name="_xlnm.Print_Area" localSheetId="4">'распред №4'!$A$3:$F$37</definedName>
  </definedNames>
  <calcPr fullCalcOnLoad="1"/>
</workbook>
</file>

<file path=xl/sharedStrings.xml><?xml version="1.0" encoding="utf-8"?>
<sst xmlns="http://schemas.openxmlformats.org/spreadsheetml/2006/main" count="1462" uniqueCount="402">
  <si>
    <t>Наименование статей</t>
  </si>
  <si>
    <t>Код ГРБС</t>
  </si>
  <si>
    <t>Код раздела и подраздела</t>
  </si>
  <si>
    <t>Код целевой статьи</t>
  </si>
  <si>
    <t>Муниципальный Совет МО  УРИЦК</t>
  </si>
  <si>
    <t>944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</si>
  <si>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</si>
  <si>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</si>
  <si>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</si>
  <si>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</si>
  <si>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1.1.1.1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</si>
  <si>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</si>
  <si>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</si>
  <si>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</si>
  <si>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</si>
  <si>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1.2.1.1</t>
  </si>
  <si>
    <t>1.2.2</t>
  </si>
  <si>
    <t>940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</si>
  <si>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</si>
  <si>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</si>
  <si>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</si>
  <si>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</si>
  <si>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</si>
  <si>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</si>
  <si>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</si>
  <si>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</si>
  <si>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НАЦИОНАЛЬНАЯ БЕЗОПАСНОСТЬ И ПРАВООХРАНИТЕЛЬНАЯ 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</si>
  <si>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</si>
  <si>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</si>
  <si>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</si>
  <si>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</si>
  <si>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</si>
  <si>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</si>
  <si>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</si>
  <si>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</si>
  <si>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ОБРАЗОВАНИЕ</t>
  </si>
  <si>
    <t>0700</t>
  </si>
  <si>
    <t xml:space="preserve">КУЛЬТУРА, КИНЕМАТОГРАФИЯ 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</si>
  <si>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</si>
  <si>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</si>
  <si>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</si>
  <si>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</si>
  <si>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</si>
  <si>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</si>
  <si>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</si>
  <si>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 xml:space="preserve"> 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</si>
  <si>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</si>
  <si>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</si>
  <si>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</si>
  <si>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</si>
  <si>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</si>
  <si>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</si>
  <si>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</si>
  <si>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</si>
  <si>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</si>
  <si>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1.2.2.1</t>
  </si>
  <si>
    <t>Общегосударственные вопросы</t>
  </si>
  <si>
    <t>0100</t>
  </si>
  <si>
    <t>I</t>
  </si>
  <si>
    <t>II</t>
  </si>
  <si>
    <t>Местная администрация МО  УРИЦК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</si>
  <si>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</si>
  <si>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</si>
  <si>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</si>
  <si>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</si>
  <si>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Расходы на выплаты персоналу государственных (муниципальных) органов</t>
  </si>
  <si>
    <t>300</t>
  </si>
  <si>
    <t>240</t>
  </si>
  <si>
    <t>850</t>
  </si>
  <si>
    <t>200</t>
  </si>
  <si>
    <t>800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</si>
  <si>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</si>
  <si>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</si>
  <si>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</si>
  <si>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</si>
  <si>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1.2.1.1.1</t>
  </si>
  <si>
    <t>000</t>
  </si>
  <si>
    <t>Организация и проведение досуговых мероприятий для жителей муниципального образования</t>
  </si>
  <si>
    <t xml:space="preserve">Благоустройство </t>
  </si>
  <si>
    <t>Расходы на исполнение государственного полномочия 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</si>
  <si>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</si>
  <si>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</si>
  <si>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</si>
  <si>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</si>
  <si>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</si>
  <si>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</si>
  <si>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</si>
  <si>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0020000011</t>
  </si>
  <si>
    <t>0020000022</t>
  </si>
  <si>
    <t>0020000021</t>
  </si>
  <si>
    <t>0020000032</t>
  </si>
  <si>
    <t>0700000061</t>
  </si>
  <si>
    <t>0920000441</t>
  </si>
  <si>
    <t>2190000081</t>
  </si>
  <si>
    <t>2190000091</t>
  </si>
  <si>
    <t>5100000101</t>
  </si>
  <si>
    <t>6000000131</t>
  </si>
  <si>
    <t>6000000151</t>
  </si>
  <si>
    <t>6000000161</t>
  </si>
  <si>
    <t>4500000201</t>
  </si>
  <si>
    <t>4500000561</t>
  </si>
  <si>
    <t>5120000241</t>
  </si>
  <si>
    <t>4570000251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</si>
  <si>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</si>
  <si>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</si>
  <si>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</si>
  <si>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</si>
  <si>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</si>
  <si>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</si>
  <si>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0705</t>
  </si>
  <si>
    <t>Профессиональная подготовка, переподготовка и повышение квалификации</t>
  </si>
  <si>
    <t>4280000181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</si>
  <si>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</si>
  <si>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0020000031</t>
  </si>
  <si>
    <t>00200G0850</t>
  </si>
  <si>
    <t>09200G0100</t>
  </si>
  <si>
    <t>5050000231</t>
  </si>
  <si>
    <t>51100G0860</t>
  </si>
  <si>
    <t>51100G0870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</si>
  <si>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</si>
  <si>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</si>
  <si>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1.2.3</t>
  </si>
  <si>
    <t>1.2.3.1</t>
  </si>
  <si>
    <t>1.2.3.1.1</t>
  </si>
  <si>
    <t>Резервный фонд местной администрации муниципального образования</t>
  </si>
  <si>
    <t>№                            п/п</t>
  </si>
  <si>
    <t>ОБЩЕГОСУДАРСТВЕННЫЕ  ВОПРОСЫ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</si>
  <si>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</si>
  <si>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</si>
  <si>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Другие вопросы в области образования</t>
  </si>
  <si>
    <t>0709</t>
  </si>
  <si>
    <t>Проведение работ по военно-патриотическому воспитанию граждан</t>
  </si>
  <si>
    <t>4310000191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</si>
  <si>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</si>
  <si>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</si>
  <si>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</si>
  <si>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 xml:space="preserve">Пенсионное обеспечение </t>
  </si>
  <si>
    <t>1001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</si>
  <si>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</si>
  <si>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Код вида расходов</t>
  </si>
  <si>
    <t>Содержание и обеспечение деятельности лиц, замещающих должности муниципальной службы представительного органа муниципального образования</t>
  </si>
  <si>
    <t>Содержание лиц, замещающих должности, не отнесенные к должностям муниципальной службы представительного органа муниципального образования</t>
  </si>
  <si>
    <t>0020000023</t>
  </si>
  <si>
    <t>1.2.4</t>
  </si>
  <si>
    <t>1.2.4.1</t>
  </si>
  <si>
    <t>1.2.4.1.1</t>
  </si>
  <si>
    <t>Формирование архивных фондов органов местного самоуправления</t>
  </si>
  <si>
    <t>0900000071</t>
  </si>
  <si>
    <t>4</t>
  </si>
  <si>
    <t>4.1</t>
  </si>
  <si>
    <t>4.1.1</t>
  </si>
  <si>
    <t>4.1.1.1</t>
  </si>
  <si>
    <t>4.1.1.1.1</t>
  </si>
  <si>
    <t>5</t>
  </si>
  <si>
    <t>5.1</t>
  </si>
  <si>
    <t>5.1.1</t>
  </si>
  <si>
    <t>5.1.1.1</t>
  </si>
  <si>
    <t>5.1.1.1.1</t>
  </si>
  <si>
    <t>6</t>
  </si>
  <si>
    <t>6.1</t>
  </si>
  <si>
    <t>6.1.1</t>
  </si>
  <si>
    <t xml:space="preserve">Благоустройство территории муниципального образования </t>
  </si>
  <si>
    <t>6.1.1.1</t>
  </si>
  <si>
    <t>6.1.1.1.1</t>
  </si>
  <si>
    <t>7</t>
  </si>
  <si>
    <t>ОХРАНА ОКРУЖАЮЩЕЙ СРЕДЫ</t>
  </si>
  <si>
    <t>0600</t>
  </si>
  <si>
    <t>7.1</t>
  </si>
  <si>
    <t>Другие вопросы в области охраны окружающей среды</t>
  </si>
  <si>
    <t>0605</t>
  </si>
  <si>
    <t>7.1.1</t>
  </si>
  <si>
    <t>Осуществление экологического просвещения, а также организации экологического  воспитания и формирование экологической культуры в области с твердыми коммунальными отходами</t>
  </si>
  <si>
    <t>4100000471</t>
  </si>
  <si>
    <t>7.1.1.1</t>
  </si>
  <si>
    <t>7.1.1.1.1</t>
  </si>
  <si>
    <t>8</t>
  </si>
  <si>
    <t>8.1</t>
  </si>
  <si>
    <t>8.1.1</t>
  </si>
  <si>
    <t>8.1.1.1</t>
  </si>
  <si>
    <t>8.1.1.1.1</t>
  </si>
  <si>
    <t>9</t>
  </si>
  <si>
    <t>9.1.1</t>
  </si>
  <si>
    <t>9.1.1.1</t>
  </si>
  <si>
    <t>9.1.1.1.1</t>
  </si>
  <si>
    <t>10</t>
  </si>
  <si>
    <t>10.1</t>
  </si>
  <si>
    <t>10.1.1</t>
  </si>
  <si>
    <t>10.1.1.1</t>
  </si>
  <si>
    <t>10.1.1.1.1</t>
  </si>
  <si>
    <t>11</t>
  </si>
  <si>
    <t>11.1</t>
  </si>
  <si>
    <t>11.1.1</t>
  </si>
  <si>
    <t>11.1.1.1</t>
  </si>
  <si>
    <t>11.1.1.1.1</t>
  </si>
  <si>
    <t>Благоустройство территории муниципального образования</t>
  </si>
  <si>
    <t>9.1</t>
  </si>
  <si>
    <t>Социальное обеспечение населения</t>
  </si>
  <si>
    <t>1003</t>
  </si>
  <si>
    <t>Защита населения и территории от  чрезвычайных ситуаций природного и техногенного характера, пожарная безопасность</t>
  </si>
  <si>
    <t>0310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</si>
  <si>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</si>
  <si>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</si>
  <si>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</si>
  <si>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</si>
  <si>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</si>
  <si>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</si>
  <si>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</si>
  <si>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</si>
  <si>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Налог на доходы физических лиц с доходов, источником которых является налоговый агент , за исключением доходов 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</si>
  <si>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</si>
  <si>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</si>
  <si>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</si>
  <si>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</si>
  <si>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867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</si>
  <si>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</si>
  <si>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значения.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</si>
  <si>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</si>
  <si>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</si>
  <si>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</si>
  <si>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</si>
  <si>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1 16 10000 00 0000 140</t>
  </si>
  <si>
    <t>Платежи в целях возмещения причиненного ущерба (убытка)</t>
  </si>
  <si>
    <t>1 16 10120 00 0000 140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</si>
  <si>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</si>
  <si>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</si>
  <si>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</si>
  <si>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806</t>
  </si>
  <si>
    <t>1 16 10123 01 0031 140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</si>
  <si>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01.01.2020 года</t>
  </si>
  <si>
    <t>807</t>
  </si>
  <si>
    <t>824</t>
  </si>
  <si>
    <t>853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</si>
  <si>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</si>
  <si>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</si>
  <si>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</si>
  <si>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</si>
  <si>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</si>
  <si>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</si>
  <si>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</si>
  <si>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</si>
  <si>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</si>
  <si>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</si>
  <si>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2 02 30000 00  0000 150</t>
  </si>
  <si>
    <t xml:space="preserve">Субвенции бюджетам бюджетной системы Российской Федерации 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</si>
  <si>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</si>
  <si>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</si>
  <si>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</si>
  <si>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</si>
  <si>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</si>
  <si>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</si>
  <si>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</si>
  <si>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</si>
  <si>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</si>
  <si>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</si>
  <si>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</si>
  <si>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</si>
  <si>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</si>
  <si>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</si>
  <si>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</si>
  <si>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</si>
  <si>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</si>
  <si>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</si>
  <si>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2 08 03000 03 0000 150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</si>
  <si>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</si>
  <si>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</t>
  </si>
  <si>
    <t>2.1</t>
  </si>
  <si>
    <t>2.1.1</t>
  </si>
  <si>
    <t>2.1.1.1</t>
  </si>
  <si>
    <t>2.1.1.1.1</t>
  </si>
  <si>
    <t>2.1.2</t>
  </si>
  <si>
    <t>2.1.2.1</t>
  </si>
  <si>
    <t>2.1.2.1.1</t>
  </si>
  <si>
    <t>2.1.2.2</t>
  </si>
  <si>
    <t>2.1.2.2.1</t>
  </si>
  <si>
    <t>2.1.2.3</t>
  </si>
  <si>
    <t>2.1.2.3.1</t>
  </si>
  <si>
    <t>2.1.3</t>
  </si>
  <si>
    <t>2.1.3.1</t>
  </si>
  <si>
    <t>2.1.3.1.1</t>
  </si>
  <si>
    <t>2.1.3.2</t>
  </si>
  <si>
    <t>Дорожное хозяйство(дорожные фонды)</t>
  </si>
  <si>
    <t>0409</t>
  </si>
  <si>
    <t>0,1</t>
  </si>
  <si>
    <t>И Т О Г О</t>
  </si>
  <si>
    <t>Содержание главы внутригородского муниципального образования города федерального значения Санкт-Петербурга</t>
  </si>
  <si>
    <t>Содержание главы местной администрации внутригородского муниципального образования города федерального значения Санкт-Петербурга</t>
  </si>
  <si>
    <t>Содержание главы внутригородского муниципального образования города федерального значения  Санкт-Петербурга</t>
  </si>
  <si>
    <t xml:space="preserve">Распределение бюджетных ассигнований местного бюджета внутригородского Муниципального образования города федерального значения Санкт-Петербурга Муниципального округа УРИЦК на 2022 год по разделам, подразделам, целевым статьям и видам расходов классификации расходов </t>
  </si>
  <si>
    <t>2.1.3.2.1</t>
  </si>
  <si>
    <t>2.2</t>
  </si>
  <si>
    <t>2.2.1</t>
  </si>
  <si>
    <t>2.2.1.1</t>
  </si>
  <si>
    <t>2.2.1.1.1</t>
  </si>
  <si>
    <t>2.3</t>
  </si>
  <si>
    <t>2.3.1</t>
  </si>
  <si>
    <t>2.3.1.1</t>
  </si>
  <si>
    <t>2.3.1.1.1</t>
  </si>
  <si>
    <t>2.3.2</t>
  </si>
  <si>
    <t>2.3.2.1</t>
  </si>
  <si>
    <t>2.3.2.1.1</t>
  </si>
  <si>
    <t>3</t>
  </si>
  <si>
    <t>3.1</t>
  </si>
  <si>
    <t>3.1.1</t>
  </si>
  <si>
    <t>3.1.1.1</t>
  </si>
  <si>
    <t>3.1.1.1.1</t>
  </si>
  <si>
    <t>3.1.2</t>
  </si>
  <si>
    <t>3.1.2.1</t>
  </si>
  <si>
    <t>3.1.2.1.1</t>
  </si>
  <si>
    <t>4.2</t>
  </si>
  <si>
    <t>4.2.1</t>
  </si>
  <si>
    <t>4.2.1.1</t>
  </si>
  <si>
    <t>4.2.1.1.1</t>
  </si>
  <si>
    <t>5.1.2</t>
  </si>
  <si>
    <t>5.1.2.1</t>
  </si>
  <si>
    <t>5.1.2.1.1</t>
  </si>
  <si>
    <t>5.1.2.2</t>
  </si>
  <si>
    <t>5.1.2.2.1</t>
  </si>
  <si>
    <t>5.1.3</t>
  </si>
  <si>
    <t>5.1.3.1</t>
  </si>
  <si>
    <t>5.1.3.1.1</t>
  </si>
  <si>
    <t>6.1.2</t>
  </si>
  <si>
    <t>6.1.2.1</t>
  </si>
  <si>
    <t>6.1.2.1.1</t>
  </si>
  <si>
    <t>7.2</t>
  </si>
  <si>
    <t>7.2.1</t>
  </si>
  <si>
    <t>7.2.1.1</t>
  </si>
  <si>
    <t>7.2.1.1.1</t>
  </si>
  <si>
    <t>7.2.2</t>
  </si>
  <si>
    <t>7.2.2.1</t>
  </si>
  <si>
    <t>7.2.2.1.1</t>
  </si>
  <si>
    <t>7.2.3</t>
  </si>
  <si>
    <t>7.2.3.1</t>
  </si>
  <si>
    <t>7.2.3.1.1</t>
  </si>
  <si>
    <t>7.2.4</t>
  </si>
  <si>
    <t>7.2.4.1</t>
  </si>
  <si>
    <t>7.2.4.1.1</t>
  </si>
  <si>
    <t>7.2.5</t>
  </si>
  <si>
    <t>7.2.5.1</t>
  </si>
  <si>
    <t>7.2.5.1.1</t>
  </si>
  <si>
    <t>8.1.2</t>
  </si>
  <si>
    <t>8.1.2.1</t>
  </si>
  <si>
    <t>8.1.2.1.1</t>
  </si>
  <si>
    <t>9.2</t>
  </si>
  <si>
    <t>9.2.1</t>
  </si>
  <si>
    <t>9.2.1.1</t>
  </si>
  <si>
    <t>9.2.1.1.1</t>
  </si>
  <si>
    <t>9.3</t>
  </si>
  <si>
    <t>9.3.1</t>
  </si>
  <si>
    <t>9.3.1.1</t>
  </si>
  <si>
    <t>9.3.1.1.1</t>
  </si>
  <si>
    <t>9.3.2</t>
  </si>
  <si>
    <t>9.3.2.1</t>
  </si>
  <si>
    <t>9.3.2.1.1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</si>
  <si>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</si>
  <si>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</si>
  <si>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</si>
  <si>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</si>
  <si>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1.2.2.1.1</t>
  </si>
  <si>
    <t>1.2.1.2</t>
  </si>
  <si>
    <t>1.2.1.2.1</t>
  </si>
  <si>
    <t>1.2.1.3</t>
  </si>
  <si>
    <t>1.2.1.3.1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</si>
  <si>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</si>
  <si>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формах, установленных законодательством Санкт-Петербурга, 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</si>
  <si>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4320000521</t>
  </si>
  <si>
    <t>4360100531</t>
  </si>
  <si>
    <t>4360300491</t>
  </si>
  <si>
    <t>4360200571</t>
  </si>
  <si>
    <t>4360400511</t>
  </si>
  <si>
    <t>ПРОЕКТ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</si>
  <si>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 , казенным учреждением внутригородского муниципального образования города федерального  значения (муниципальным)</t>
  </si>
  <si>
    <t>1 16 07010 03 0000 140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</si>
  <si>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</si>
  <si>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</t>
  </si>
  <si>
    <t>1 16 07000 00 0000 140</t>
  </si>
  <si>
    <t>Штрафы, неустойки, пени, уплаченные в соответствии с законом или договором в случае неисполнения  или ненадлежащего исполнения обязательств перед государственным(муниципальным) органом,органом  управления государственным внебюджетным фондом,казенным учреждением,Центральным банком Российской Федерации,иной организацией,действующей от имени Российской Федерации</t>
  </si>
  <si>
    <t xml:space="preserve">Приложение 2
к Решению Муниципального Совета МО УРИЦК «О внесении изменений в  Решение Муниципального Совета МО УРИЦК от 15.12.2021 № 163 «Об утверждении бюджета внутригородского Муниципального образования города федерального значения Санкт-Петербурга Муниципального округа УРИЦК на 2022 год»
от 28.12.2022 г. № 236
</t>
  </si>
  <si>
    <t xml:space="preserve">Приложение 3
к Решению Муниципального Совета МО УРИЦК «О внесении изменений в  Решение Муниципального Совета МО УРИЦК от 15.12.2021 № 163 «Об утверждении бюджета внутригородского Муниципального образования города федерального значения Санкт-Петербурга Муниципального округа УРИЦК на 2022 год»
от 28.12.2022 г. № 236
</t>
  </si>
  <si>
    <t xml:space="preserve">Приложение 4
к Решению Муниципального Совета МО УРИЦК «О внесении изменений в  Решение Муниципального Совета МО УРИЦК от 15.12.2021 № 163 «Об утверждении бюджета внутригородского Муниципального образования города федерального значения Санкт-Петербурга Муниципального округа УРИЦК на 2022 год»
от 28.12.2022 г. № 236
</t>
  </si>
  <si>
    <t>Приложение 1</t>
  </si>
  <si>
    <t>Доходы бюджета внутригородского Муниципального образования города федерального значения Санкт-Петербурга Муниципального округа УРИЦК за  2022 год</t>
  </si>
  <si>
    <t>Код</t>
  </si>
  <si>
    <t xml:space="preserve"> главного администратора</t>
  </si>
  <si>
    <t>доходов бюджета</t>
  </si>
  <si>
    <t>Наименование источника доходов</t>
  </si>
  <si>
    <t>Сумма         (тыс. руб)</t>
  </si>
  <si>
    <t>Исполнено за 2022 год          (тыс.руб)</t>
  </si>
  <si>
    <t>Платежи по искам о возмещении ущерба,а так же платежи,уплачиваемые при добровольном возмещении ущерба,причиненного муниципальному имуществу внутригородского муниципального образования города федерального значения (за исключением имущества,закрепленного за муниципальным бюджетными (автономными) учреждениями,унитарными предприятиями)</t>
  </si>
  <si>
    <t>1 16 10030 03 0000 140</t>
  </si>
  <si>
    <t>Прочее возмещение ущерба,причиненного муниципальному имуществу внутригородского муниципального образования города федерального значения (за исключением имущества,закрепленного за муниципальным бюджетными (автономными) учреждениями,унитарными предприятиями)</t>
  </si>
  <si>
    <t>Сумма  (тыс.руб)</t>
  </si>
  <si>
    <t xml:space="preserve">Ведомственная структура расходов бюджета внутригородского Муниципального образования города федерального значения Санкт-Петербурга Муниципального округа УРИЦК за  2022 год </t>
  </si>
  <si>
    <t>О Т Ч Е Т</t>
  </si>
  <si>
    <t>о т ч е т</t>
  </si>
  <si>
    <t>Сумма (тыс.руб)</t>
  </si>
  <si>
    <t xml:space="preserve"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Муниципального округа УРИЦК по разделам, подразделам классификации расходов бюджета 3а 2022 год </t>
  </si>
  <si>
    <t>Сумма   (тыс.руб)</t>
  </si>
  <si>
    <t>1 16 10032 03 0000 140</t>
  </si>
  <si>
    <t xml:space="preserve">Расходы на оплату труда муниципальных служащих, работников муниципальных учреждений   </t>
  </si>
  <si>
    <t>Численность муниципальных служащих, работников муниципальных учреждений</t>
  </si>
  <si>
    <t>Сведения о численности муниципальных служащих органов местного самоуправления внутригородского Муниципального образования города федерального значения Санкт-Петербурга Муниципального округа УРИЦК с указанием фактических затрат на их денежное содержание за 1 кв. 2023 года.</t>
  </si>
  <si>
    <t>3608,4 тыс.руб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</si>
</sst>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р_.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63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b/>
      <sz val="12"/>
      <color indexed="9"/>
      <name val="Times New Roman"/>
      <family val="1"/>
    </font>
    <font>
      <b/>
      <sz val="14"/>
      <color indexed="63"/>
      <name val="Times New Roman"/>
      <family val="1"/>
    </font>
    <font>
      <sz val="24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2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1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Alignment="1">
      <alignment/>
    </xf>
    <xf numFmtId="0" fontId="66" fillId="0" borderId="0" xfId="0" applyFont="1" applyAlignment="1">
      <alignment wrapText="1"/>
    </xf>
    <xf numFmtId="173" fontId="2" fillId="0" borderId="10" xfId="61" applyFont="1" applyFill="1" applyBorder="1" applyAlignment="1">
      <alignment horizontal="center" vertical="center" wrapText="1"/>
    </xf>
    <xf numFmtId="49" fontId="3" fillId="0" borderId="10" xfId="61" applyNumberFormat="1" applyFont="1" applyFill="1" applyBorder="1" applyAlignment="1">
      <alignment horizontal="left" vertical="center" wrapText="1"/>
    </xf>
    <xf numFmtId="0" fontId="3" fillId="0" borderId="10" xfId="6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5" fillId="0" borderId="10" xfId="61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/>
    </xf>
    <xf numFmtId="49" fontId="4" fillId="0" borderId="10" xfId="61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7" fillId="0" borderId="0" xfId="0" applyFont="1" applyAlignment="1">
      <alignment/>
    </xf>
    <xf numFmtId="0" fontId="67" fillId="0" borderId="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0" xfId="0" applyFont="1" applyAlignment="1">
      <alignment horizontal="center"/>
    </xf>
    <xf numFmtId="0" fontId="0" fillId="0" borderId="0" xfId="0" applyFont="1" applyAlignment="1">
      <alignment/>
    </xf>
    <xf numFmtId="49" fontId="4" fillId="33" borderId="10" xfId="61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173" fontId="68" fillId="0" borderId="10" xfId="61" applyFont="1" applyFill="1" applyBorder="1" applyAlignment="1">
      <alignment horizontal="center" vertical="center" wrapText="1"/>
    </xf>
    <xf numFmtId="173" fontId="7" fillId="0" borderId="10" xfId="61" applyFont="1" applyFill="1" applyBorder="1" applyAlignment="1">
      <alignment horizontal="center" vertical="center" wrapText="1"/>
    </xf>
    <xf numFmtId="49" fontId="68" fillId="0" borderId="10" xfId="61" applyNumberFormat="1" applyFont="1" applyFill="1" applyBorder="1" applyAlignment="1">
      <alignment horizontal="center" vertical="center" wrapText="1"/>
    </xf>
    <xf numFmtId="49" fontId="7" fillId="0" borderId="10" xfId="61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49" fontId="7" fillId="0" borderId="10" xfId="61" applyNumberFormat="1" applyFont="1" applyFill="1" applyBorder="1" applyAlignment="1">
      <alignment horizontal="left" vertical="center" wrapText="1"/>
    </xf>
    <xf numFmtId="49" fontId="7" fillId="0" borderId="10" xfId="61" applyNumberFormat="1" applyFont="1" applyFill="1" applyBorder="1" applyAlignment="1">
      <alignment horizontal="center" vertical="center"/>
    </xf>
    <xf numFmtId="49" fontId="70" fillId="0" borderId="10" xfId="61" applyNumberFormat="1" applyFont="1" applyFill="1" applyBorder="1" applyAlignment="1">
      <alignment horizontal="center" vertical="center" wrapText="1"/>
    </xf>
    <xf numFmtId="49" fontId="8" fillId="0" borderId="10" xfId="61" applyNumberFormat="1" applyFont="1" applyFill="1" applyBorder="1" applyAlignment="1">
      <alignment horizontal="left" vertical="center" wrapText="1"/>
    </xf>
    <xf numFmtId="49" fontId="8" fillId="0" borderId="10" xfId="61" applyNumberFormat="1" applyFont="1" applyFill="1" applyBorder="1" applyAlignment="1">
      <alignment horizontal="center" vertical="center"/>
    </xf>
    <xf numFmtId="0" fontId="67" fillId="0" borderId="0" xfId="0" applyFont="1" applyAlignment="1">
      <alignment wrapText="1"/>
    </xf>
    <xf numFmtId="0" fontId="71" fillId="0" borderId="10" xfId="0" applyFont="1" applyBorder="1" applyAlignment="1">
      <alignment horizontal="center" vertical="center"/>
    </xf>
    <xf numFmtId="49" fontId="8" fillId="0" borderId="11" xfId="61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49" fontId="70" fillId="33" borderId="10" xfId="61" applyNumberFormat="1" applyFont="1" applyFill="1" applyBorder="1" applyAlignment="1">
      <alignment horizontal="center" vertical="center" wrapText="1"/>
    </xf>
    <xf numFmtId="49" fontId="8" fillId="33" borderId="10" xfId="61" applyNumberFormat="1" applyFont="1" applyFill="1" applyBorder="1" applyAlignment="1">
      <alignment horizontal="left" vertical="center" wrapText="1"/>
    </xf>
    <xf numFmtId="49" fontId="8" fillId="33" borderId="10" xfId="61" applyNumberFormat="1" applyFont="1" applyFill="1" applyBorder="1" applyAlignment="1">
      <alignment horizontal="center" vertical="center"/>
    </xf>
    <xf numFmtId="0" fontId="8" fillId="0" borderId="10" xfId="61" applyNumberFormat="1" applyFont="1" applyFill="1" applyBorder="1" applyAlignment="1">
      <alignment horizontal="left" vertical="center" wrapText="1"/>
    </xf>
    <xf numFmtId="0" fontId="67" fillId="0" borderId="10" xfId="61" applyNumberFormat="1" applyFont="1" applyFill="1" applyBorder="1" applyAlignment="1">
      <alignment horizontal="left" vertical="center" wrapText="1"/>
    </xf>
    <xf numFmtId="173" fontId="8" fillId="0" borderId="10" xfId="61" applyFont="1" applyFill="1" applyBorder="1" applyAlignment="1">
      <alignment horizontal="left" vertical="center" wrapText="1"/>
    </xf>
    <xf numFmtId="173" fontId="9" fillId="0" borderId="10" xfId="61" applyFont="1" applyFill="1" applyBorder="1" applyAlignment="1">
      <alignment horizontal="center" vertical="center" wrapText="1"/>
    </xf>
    <xf numFmtId="173" fontId="10" fillId="0" borderId="10" xfId="6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175" fontId="69" fillId="0" borderId="10" xfId="61" applyNumberFormat="1" applyFont="1" applyFill="1" applyBorder="1" applyAlignment="1">
      <alignment horizontal="center" vertical="center"/>
    </xf>
    <xf numFmtId="0" fontId="7" fillId="0" borderId="10" xfId="61" applyNumberFormat="1" applyFont="1" applyFill="1" applyBorder="1" applyAlignment="1">
      <alignment horizontal="left" vertical="center" wrapText="1"/>
    </xf>
    <xf numFmtId="175" fontId="3" fillId="0" borderId="10" xfId="61" applyNumberFormat="1" applyFont="1" applyFill="1" applyBorder="1" applyAlignment="1">
      <alignment horizontal="center" vertical="center"/>
    </xf>
    <xf numFmtId="49" fontId="3" fillId="0" borderId="10" xfId="61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49" fontId="67" fillId="0" borderId="10" xfId="61" applyNumberFormat="1" applyFont="1" applyFill="1" applyBorder="1" applyAlignment="1">
      <alignment horizontal="left" vertical="center" wrapText="1"/>
    </xf>
    <xf numFmtId="49" fontId="67" fillId="0" borderId="10" xfId="61" applyNumberFormat="1" applyFont="1" applyFill="1" applyBorder="1" applyAlignment="1">
      <alignment horizontal="center" vertical="center"/>
    </xf>
    <xf numFmtId="49" fontId="71" fillId="0" borderId="10" xfId="61" applyNumberFormat="1" applyFont="1" applyFill="1" applyBorder="1" applyAlignment="1">
      <alignment horizontal="center" vertical="center"/>
    </xf>
    <xf numFmtId="173" fontId="69" fillId="0" borderId="10" xfId="61" applyFont="1" applyFill="1" applyBorder="1" applyAlignment="1">
      <alignment horizontal="left" vertical="center" wrapText="1"/>
    </xf>
    <xf numFmtId="49" fontId="69" fillId="0" borderId="10" xfId="61" applyNumberFormat="1" applyFont="1" applyFill="1" applyBorder="1" applyAlignment="1">
      <alignment horizontal="center" vertical="center"/>
    </xf>
    <xf numFmtId="49" fontId="72" fillId="0" borderId="10" xfId="61" applyNumberFormat="1" applyFont="1" applyFill="1" applyBorder="1" applyAlignment="1">
      <alignment horizontal="center" vertical="center"/>
    </xf>
    <xf numFmtId="173" fontId="67" fillId="0" borderId="10" xfId="61" applyFont="1" applyFill="1" applyBorder="1" applyAlignment="1">
      <alignment horizontal="left" vertical="center" wrapText="1"/>
    </xf>
    <xf numFmtId="175" fontId="67" fillId="0" borderId="10" xfId="61" applyNumberFormat="1" applyFont="1" applyFill="1" applyBorder="1" applyAlignment="1">
      <alignment horizontal="center" vertical="center"/>
    </xf>
    <xf numFmtId="175" fontId="67" fillId="0" borderId="10" xfId="0" applyNumberFormat="1" applyFont="1" applyBorder="1" applyAlignment="1">
      <alignment horizontal="center" vertical="center"/>
    </xf>
    <xf numFmtId="175" fontId="67" fillId="0" borderId="11" xfId="61" applyNumberFormat="1" applyFont="1" applyFill="1" applyBorder="1" applyAlignment="1">
      <alignment horizontal="center" vertical="center"/>
    </xf>
    <xf numFmtId="175" fontId="69" fillId="33" borderId="10" xfId="61" applyNumberFormat="1" applyFont="1" applyFill="1" applyBorder="1" applyAlignment="1">
      <alignment horizontal="center" vertical="center"/>
    </xf>
    <xf numFmtId="175" fontId="67" fillId="33" borderId="10" xfId="61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173" fontId="69" fillId="0" borderId="10" xfId="61" applyFont="1" applyFill="1" applyBorder="1" applyAlignment="1">
      <alignment horizontal="center" vertical="center" wrapText="1"/>
    </xf>
    <xf numFmtId="49" fontId="69" fillId="0" borderId="10" xfId="61" applyNumberFormat="1" applyFont="1" applyFill="1" applyBorder="1" applyAlignment="1">
      <alignment horizontal="center" vertical="center" wrapText="1"/>
    </xf>
    <xf numFmtId="49" fontId="72" fillId="0" borderId="10" xfId="61" applyNumberFormat="1" applyFont="1" applyFill="1" applyBorder="1" applyAlignment="1">
      <alignment horizontal="center" vertical="center" wrapText="1"/>
    </xf>
    <xf numFmtId="174" fontId="69" fillId="33" borderId="10" xfId="0" applyNumberFormat="1" applyFont="1" applyFill="1" applyBorder="1" applyAlignment="1">
      <alignment horizontal="center" vertical="center"/>
    </xf>
    <xf numFmtId="174" fontId="69" fillId="33" borderId="10" xfId="61" applyNumberFormat="1" applyFont="1" applyFill="1" applyBorder="1" applyAlignment="1">
      <alignment horizontal="center" vertical="center"/>
    </xf>
    <xf numFmtId="49" fontId="69" fillId="0" borderId="10" xfId="61" applyNumberFormat="1" applyFont="1" applyFill="1" applyBorder="1" applyAlignment="1">
      <alignment horizontal="left" vertical="center" wrapText="1"/>
    </xf>
    <xf numFmtId="174" fontId="67" fillId="33" borderId="10" xfId="61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/>
    </xf>
    <xf numFmtId="174" fontId="67" fillId="33" borderId="10" xfId="0" applyNumberFormat="1" applyFont="1" applyFill="1" applyBorder="1" applyAlignment="1">
      <alignment horizontal="center" vertical="center"/>
    </xf>
    <xf numFmtId="49" fontId="67" fillId="0" borderId="11" xfId="61" applyNumberFormat="1" applyFont="1" applyFill="1" applyBorder="1" applyAlignment="1">
      <alignment horizontal="center" vertical="center"/>
    </xf>
    <xf numFmtId="174" fontId="67" fillId="33" borderId="11" xfId="61" applyNumberFormat="1" applyFont="1" applyFill="1" applyBorder="1" applyAlignment="1">
      <alignment horizontal="center" vertical="center"/>
    </xf>
    <xf numFmtId="173" fontId="69" fillId="0" borderId="10" xfId="61" applyFont="1" applyFill="1" applyBorder="1" applyAlignment="1">
      <alignment vertical="center" wrapText="1"/>
    </xf>
    <xf numFmtId="49" fontId="70" fillId="0" borderId="10" xfId="61" applyNumberFormat="1" applyFont="1" applyBorder="1" applyAlignment="1">
      <alignment horizontal="center" vertical="center" wrapText="1"/>
    </xf>
    <xf numFmtId="49" fontId="67" fillId="0" borderId="10" xfId="61" applyNumberFormat="1" applyFont="1" applyBorder="1" applyAlignment="1">
      <alignment horizontal="left" vertical="center" wrapText="1"/>
    </xf>
    <xf numFmtId="49" fontId="67" fillId="0" borderId="10" xfId="61" applyNumberFormat="1" applyFont="1" applyBorder="1" applyAlignment="1">
      <alignment horizontal="center" vertical="center"/>
    </xf>
    <xf numFmtId="49" fontId="71" fillId="0" borderId="10" xfId="61" applyNumberFormat="1" applyFont="1" applyBorder="1" applyAlignment="1">
      <alignment horizontal="center" vertical="center"/>
    </xf>
    <xf numFmtId="49" fontId="67" fillId="33" borderId="10" xfId="61" applyNumberFormat="1" applyFont="1" applyFill="1" applyBorder="1" applyAlignment="1">
      <alignment horizontal="left" vertical="center" wrapText="1"/>
    </xf>
    <xf numFmtId="0" fontId="69" fillId="0" borderId="10" xfId="61" applyNumberFormat="1" applyFont="1" applyFill="1" applyBorder="1" applyAlignment="1">
      <alignment horizontal="left" vertical="center" wrapText="1"/>
    </xf>
    <xf numFmtId="49" fontId="67" fillId="33" borderId="10" xfId="61" applyNumberFormat="1" applyFont="1" applyFill="1" applyBorder="1" applyAlignment="1">
      <alignment horizontal="center" vertical="center"/>
    </xf>
    <xf numFmtId="49" fontId="71" fillId="33" borderId="10" xfId="61" applyNumberFormat="1" applyFont="1" applyFill="1" applyBorder="1" applyAlignment="1">
      <alignment horizontal="center" vertical="center"/>
    </xf>
    <xf numFmtId="173" fontId="69" fillId="0" borderId="10" xfId="61" applyFont="1" applyFill="1" applyBorder="1" applyAlignment="1">
      <alignment horizontal="center" vertical="center"/>
    </xf>
    <xf numFmtId="49" fontId="66" fillId="0" borderId="10" xfId="61" applyNumberFormat="1" applyFont="1" applyFill="1" applyBorder="1" applyAlignment="1">
      <alignment horizontal="left" vertical="center" wrapText="1"/>
    </xf>
    <xf numFmtId="49" fontId="2" fillId="0" borderId="10" xfId="61" applyNumberFormat="1" applyFont="1" applyFill="1" applyBorder="1" applyAlignment="1">
      <alignment horizontal="center" vertical="center" wrapText="1"/>
    </xf>
    <xf numFmtId="175" fontId="2" fillId="0" borderId="10" xfId="61" applyNumberFormat="1" applyFont="1" applyFill="1" applyBorder="1" applyAlignment="1">
      <alignment horizontal="center" vertical="center"/>
    </xf>
    <xf numFmtId="49" fontId="2" fillId="0" borderId="10" xfId="61" applyNumberFormat="1" applyFont="1" applyFill="1" applyBorder="1" applyAlignment="1">
      <alignment horizontal="center" vertical="center"/>
    </xf>
    <xf numFmtId="173" fontId="12" fillId="0" borderId="10" xfId="6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 wrapText="1"/>
    </xf>
    <xf numFmtId="175" fontId="71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left" vertical="center" wrapText="1"/>
    </xf>
    <xf numFmtId="175" fontId="72" fillId="0" borderId="10" xfId="0" applyNumberFormat="1" applyFont="1" applyBorder="1" applyAlignment="1">
      <alignment horizontal="center" vertical="center" wrapText="1"/>
    </xf>
    <xf numFmtId="49" fontId="71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/>
    </xf>
    <xf numFmtId="0" fontId="66" fillId="33" borderId="10" xfId="0" applyFont="1" applyFill="1" applyBorder="1" applyAlignment="1">
      <alignment horizontal="left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71" fillId="0" borderId="10" xfId="0" applyNumberFormat="1" applyFont="1" applyBorder="1" applyAlignment="1">
      <alignment horizontal="center" vertical="center" wrapText="1"/>
    </xf>
    <xf numFmtId="3" fontId="71" fillId="0" borderId="10" xfId="0" applyNumberFormat="1" applyFont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left" vertical="center" wrapText="1"/>
    </xf>
    <xf numFmtId="3" fontId="72" fillId="0" borderId="10" xfId="0" applyNumberFormat="1" applyFont="1" applyBorder="1" applyAlignment="1">
      <alignment horizontal="center" vertical="center" wrapText="1"/>
    </xf>
    <xf numFmtId="0" fontId="69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75" fontId="7" fillId="0" borderId="10" xfId="0" applyNumberFormat="1" applyFont="1" applyBorder="1" applyAlignment="1">
      <alignment horizontal="center"/>
    </xf>
    <xf numFmtId="0" fontId="67" fillId="0" borderId="0" xfId="0" applyFont="1" applyAlignment="1">
      <alignment horizontal="center" wrapText="1"/>
    </xf>
    <xf numFmtId="0" fontId="71" fillId="0" borderId="0" xfId="0" applyFont="1" applyAlignment="1">
      <alignment horizontal="center"/>
    </xf>
    <xf numFmtId="0" fontId="67" fillId="0" borderId="0" xfId="0" applyFont="1" applyAlignment="1" applyProtection="1">
      <alignment horizontal="left" wrapText="1"/>
      <protection locked="0"/>
    </xf>
    <xf numFmtId="173" fontId="13" fillId="0" borderId="10" xfId="61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wrapText="1"/>
    </xf>
    <xf numFmtId="49" fontId="73" fillId="0" borderId="10" xfId="61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right" wrapText="1"/>
    </xf>
    <xf numFmtId="0" fontId="3" fillId="0" borderId="0" xfId="0" applyFont="1" applyBorder="1" applyAlignment="1">
      <alignment vertical="center" wrapText="1"/>
    </xf>
    <xf numFmtId="0" fontId="66" fillId="0" borderId="0" xfId="0" applyFont="1" applyAlignment="1">
      <alignment horizontal="right"/>
    </xf>
    <xf numFmtId="49" fontId="67" fillId="0" borderId="10" xfId="0" applyNumberFormat="1" applyFont="1" applyBorder="1" applyAlignment="1">
      <alignment wrapText="1"/>
    </xf>
    <xf numFmtId="0" fontId="0" fillId="0" borderId="0" xfId="0" applyAlignment="1">
      <alignment horizontal="center"/>
    </xf>
    <xf numFmtId="49" fontId="73" fillId="0" borderId="10" xfId="0" applyNumberFormat="1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66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7" fillId="0" borderId="0" xfId="0" applyFont="1" applyAlignment="1">
      <alignment horizontal="right" wrapText="1"/>
    </xf>
    <xf numFmtId="0" fontId="69" fillId="0" borderId="0" xfId="0" applyFont="1" applyAlignment="1">
      <alignment horizontal="right" wrapText="1"/>
    </xf>
    <xf numFmtId="0" fontId="75" fillId="0" borderId="0" xfId="0" applyFont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66" fillId="0" borderId="14" xfId="0" applyFont="1" applyBorder="1" applyAlignment="1">
      <alignment horizontal="left"/>
    </xf>
    <xf numFmtId="0" fontId="66" fillId="0" borderId="15" xfId="0" applyFont="1" applyBorder="1" applyAlignment="1">
      <alignment horizontal="left"/>
    </xf>
    <xf numFmtId="0" fontId="66" fillId="0" borderId="16" xfId="0" applyFont="1" applyBorder="1" applyAlignment="1">
      <alignment/>
    </xf>
    <xf numFmtId="0" fontId="66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76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6" fillId="0" borderId="0" xfId="61" applyNumberFormat="1" applyFont="1" applyFill="1" applyBorder="1" applyAlignment="1">
      <alignment horizontal="center" vertical="center" wrapText="1"/>
    </xf>
    <xf numFmtId="0" fontId="67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0" fillId="0" borderId="0" xfId="0" applyAlignment="1">
      <alignment/>
    </xf>
    <xf numFmtId="173" fontId="6" fillId="0" borderId="0" xfId="61" applyFont="1" applyFill="1" applyBorder="1" applyAlignment="1">
      <alignment horizontal="center" vertical="center" wrapText="1"/>
    </xf>
    <xf numFmtId="173" fontId="3" fillId="0" borderId="0" xfId="61" applyFont="1" applyFill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PageLayoutView="99" workbookViewId="0" topLeftCell="A14">
      <selection activeCell="B31" sqref="B31"/>
    </sheetView>
  </sheetViews>
  <sheetFormatPr defaultColWidth="9.140625" defaultRowHeight="15"/>
  <cols>
    <col min="1" max="1" width="11.00390625" style="11" customWidth="1"/>
    <col min="2" max="2" width="21.28125" style="14" customWidth="1"/>
    <col min="3" max="3" width="49.421875" style="14" customWidth="1"/>
    <col min="4" max="4" width="12.140625" style="14" customWidth="1"/>
    <col min="5" max="5" width="13.00390625" style="11" customWidth="1"/>
    <col min="6" max="16384" width="9.140625" style="11" customWidth="1"/>
  </cols>
  <sheetData>
    <row r="1" spans="1:4" s="1" customFormat="1" ht="15.75" customHeight="1">
      <c r="A1" s="143" t="s">
        <v>379</v>
      </c>
      <c r="B1" s="143"/>
      <c r="C1" s="143"/>
      <c r="D1" s="143"/>
    </row>
    <row r="2" spans="1:5" s="1" customFormat="1" ht="19.5" customHeight="1">
      <c r="A2" s="144"/>
      <c r="B2" s="144"/>
      <c r="C2" s="144"/>
      <c r="D2" s="144"/>
      <c r="E2" s="126"/>
    </row>
    <row r="3" spans="1:5" s="1" customFormat="1" ht="2.25" customHeight="1">
      <c r="A3" s="144"/>
      <c r="B3" s="145"/>
      <c r="C3" s="145"/>
      <c r="D3" s="145"/>
      <c r="E3" s="126"/>
    </row>
    <row r="4" spans="1:5" s="1" customFormat="1" ht="19.5" customHeight="1" hidden="1">
      <c r="A4" s="144"/>
      <c r="B4" s="145"/>
      <c r="C4" s="145"/>
      <c r="D4" s="145"/>
      <c r="E4" s="126"/>
    </row>
    <row r="5" spans="1:7" s="1" customFormat="1" ht="63" customHeight="1">
      <c r="A5" s="146" t="s">
        <v>393</v>
      </c>
      <c r="B5" s="147"/>
      <c r="C5" s="147"/>
      <c r="D5" s="147"/>
      <c r="E5" s="126"/>
      <c r="G5" s="130"/>
    </row>
    <row r="6" spans="1:5" ht="82.5" customHeight="1">
      <c r="A6" s="142" t="s">
        <v>380</v>
      </c>
      <c r="B6" s="142"/>
      <c r="C6" s="142"/>
      <c r="D6" s="142"/>
      <c r="E6" s="142"/>
    </row>
    <row r="7" spans="1:5" ht="31.5" customHeight="1">
      <c r="A7" s="136" t="s">
        <v>381</v>
      </c>
      <c r="B7" s="136"/>
      <c r="C7" s="137" t="s">
        <v>384</v>
      </c>
      <c r="D7" s="138" t="s">
        <v>385</v>
      </c>
      <c r="E7" s="140" t="s">
        <v>386</v>
      </c>
    </row>
    <row r="8" spans="1:5" ht="57" customHeight="1">
      <c r="A8" s="131" t="s">
        <v>382</v>
      </c>
      <c r="B8" s="132" t="s">
        <v>383</v>
      </c>
      <c r="C8" s="137"/>
      <c r="D8" s="139"/>
      <c r="E8" s="141"/>
    </row>
    <row r="9" spans="1:5" ht="26.25" customHeight="1">
      <c r="A9" s="91" t="s">
        <v>76</v>
      </c>
      <c r="B9" s="92" t="s">
        <v>200</v>
      </c>
      <c r="C9" s="93" t="s">
        <v>201</v>
      </c>
      <c r="D9" s="94">
        <f>D10+D13+D17</f>
        <v>2818</v>
      </c>
      <c r="E9" s="94">
        <f>E10+E13+E17</f>
        <v>2920.2999999999997</v>
      </c>
    </row>
    <row r="10" spans="1:5" ht="26.25" customHeight="1">
      <c r="A10" s="91" t="s">
        <v>76</v>
      </c>
      <c r="B10" s="92" t="s">
        <v>202</v>
      </c>
      <c r="C10" s="40" t="s">
        <v>203</v>
      </c>
      <c r="D10" s="94">
        <f>D11</f>
        <v>2636</v>
      </c>
      <c r="E10" s="94">
        <f>E11</f>
        <v>2761.1</v>
      </c>
    </row>
    <row r="11" spans="1:5" ht="26.25" customHeight="1">
      <c r="A11" s="95" t="s">
        <v>76</v>
      </c>
      <c r="B11" s="96" t="s">
        <v>204</v>
      </c>
      <c r="C11" s="41" t="s">
        <v>205</v>
      </c>
      <c r="D11" s="97">
        <f>D12</f>
        <v>2636</v>
      </c>
      <c r="E11" s="97">
        <f>E12</f>
        <v>2761.1</v>
      </c>
    </row>
    <row r="12" spans="1:5" ht="98.25" customHeight="1">
      <c r="A12" s="95" t="s">
        <v>206</v>
      </c>
      <c r="B12" s="96" t="s">
        <v>207</v>
      </c>
      <c r="C12" s="41" t="s">
        <v>208</v>
      </c>
      <c r="D12" s="97">
        <v>2636</v>
      </c>
      <c r="E12" s="97">
        <v>2761.1</v>
      </c>
    </row>
    <row r="13" spans="1:5" ht="31.5" customHeight="1">
      <c r="A13" s="91" t="s">
        <v>76</v>
      </c>
      <c r="B13" s="105" t="s">
        <v>209</v>
      </c>
      <c r="C13" s="40" t="s">
        <v>210</v>
      </c>
      <c r="D13" s="94">
        <f aca="true" t="shared" si="0" ref="D13:E15">D14</f>
        <v>80</v>
      </c>
      <c r="E13" s="94">
        <f t="shared" si="0"/>
        <v>130</v>
      </c>
    </row>
    <row r="14" spans="1:5" ht="26.25" customHeight="1">
      <c r="A14" s="95" t="s">
        <v>76</v>
      </c>
      <c r="B14" s="96" t="s">
        <v>211</v>
      </c>
      <c r="C14" s="41" t="s">
        <v>212</v>
      </c>
      <c r="D14" s="97">
        <f t="shared" si="0"/>
        <v>80</v>
      </c>
      <c r="E14" s="97">
        <f t="shared" si="0"/>
        <v>130</v>
      </c>
    </row>
    <row r="15" spans="1:5" ht="46.5" customHeight="1">
      <c r="A15" s="95" t="s">
        <v>213</v>
      </c>
      <c r="B15" s="96" t="s">
        <v>214</v>
      </c>
      <c r="C15" s="41" t="s">
        <v>215</v>
      </c>
      <c r="D15" s="97">
        <f t="shared" si="0"/>
        <v>80</v>
      </c>
      <c r="E15" s="97">
        <f t="shared" si="0"/>
        <v>130</v>
      </c>
    </row>
    <row r="16" spans="1:5" ht="112.5" customHeight="1">
      <c r="A16" s="95" t="s">
        <v>213</v>
      </c>
      <c r="B16" s="96" t="s">
        <v>216</v>
      </c>
      <c r="C16" s="98" t="s">
        <v>217</v>
      </c>
      <c r="D16" s="99">
        <v>80</v>
      </c>
      <c r="E16" s="99">
        <v>130</v>
      </c>
    </row>
    <row r="17" spans="1:5" ht="30.75" customHeight="1">
      <c r="A17" s="91" t="s">
        <v>76</v>
      </c>
      <c r="B17" s="100" t="s">
        <v>218</v>
      </c>
      <c r="C17" s="101" t="s">
        <v>219</v>
      </c>
      <c r="D17" s="102">
        <f>D21+D18</f>
        <v>102</v>
      </c>
      <c r="E17" s="102">
        <f>E21+E18</f>
        <v>29.200000000000003</v>
      </c>
    </row>
    <row r="18" spans="1:5" ht="137.25" customHeight="1">
      <c r="A18" s="104" t="s">
        <v>76</v>
      </c>
      <c r="B18" s="103" t="s">
        <v>374</v>
      </c>
      <c r="C18" s="129" t="s">
        <v>375</v>
      </c>
      <c r="D18" s="99">
        <v>1</v>
      </c>
      <c r="E18" s="99">
        <f>E20</f>
        <v>15.9</v>
      </c>
    </row>
    <row r="19" spans="1:5" ht="71.25" customHeight="1">
      <c r="A19" s="95" t="s">
        <v>76</v>
      </c>
      <c r="B19" s="103" t="s">
        <v>372</v>
      </c>
      <c r="C19" s="129" t="s">
        <v>373</v>
      </c>
      <c r="D19" s="99">
        <v>1</v>
      </c>
      <c r="E19" s="99">
        <f>E20</f>
        <v>15.9</v>
      </c>
    </row>
    <row r="20" spans="1:5" ht="138" customHeight="1">
      <c r="A20" s="104" t="s">
        <v>17</v>
      </c>
      <c r="B20" s="103" t="s">
        <v>371</v>
      </c>
      <c r="C20" s="98" t="s">
        <v>370</v>
      </c>
      <c r="D20" s="99">
        <v>1</v>
      </c>
      <c r="E20" s="99">
        <v>15.9</v>
      </c>
    </row>
    <row r="21" spans="1:5" ht="33" customHeight="1">
      <c r="A21" s="95" t="s">
        <v>76</v>
      </c>
      <c r="B21" s="96" t="s">
        <v>220</v>
      </c>
      <c r="C21" s="98" t="s">
        <v>221</v>
      </c>
      <c r="D21" s="99">
        <f>D22</f>
        <v>101</v>
      </c>
      <c r="E21" s="99">
        <f>E22+E30</f>
        <v>13.3</v>
      </c>
    </row>
    <row r="22" spans="1:5" ht="94.5" customHeight="1">
      <c r="A22" s="95" t="s">
        <v>76</v>
      </c>
      <c r="B22" s="96" t="s">
        <v>222</v>
      </c>
      <c r="C22" s="98" t="s">
        <v>223</v>
      </c>
      <c r="D22" s="99">
        <f>D23</f>
        <v>101</v>
      </c>
      <c r="E22" s="99">
        <f>E23</f>
        <v>-0.49999999999999994</v>
      </c>
    </row>
    <row r="23" spans="1:5" ht="94.5" customHeight="1">
      <c r="A23" s="95" t="s">
        <v>76</v>
      </c>
      <c r="B23" s="103" t="s">
        <v>224</v>
      </c>
      <c r="C23" s="98" t="s">
        <v>225</v>
      </c>
      <c r="D23" s="99">
        <f>D24+D24+D25+D26+D27+D28+D29</f>
        <v>101</v>
      </c>
      <c r="E23" s="99">
        <f>E24+E25+E26+E27+E28</f>
        <v>-0.49999999999999994</v>
      </c>
    </row>
    <row r="24" spans="1:5" ht="106.5" customHeight="1">
      <c r="A24" s="95" t="s">
        <v>206</v>
      </c>
      <c r="B24" s="103" t="s">
        <v>227</v>
      </c>
      <c r="C24" s="98" t="s">
        <v>228</v>
      </c>
      <c r="D24" s="99">
        <v>0</v>
      </c>
      <c r="E24" s="99">
        <v>0.2</v>
      </c>
    </row>
    <row r="25" spans="1:5" ht="115.5" customHeight="1">
      <c r="A25" s="95" t="s">
        <v>226</v>
      </c>
      <c r="B25" s="103" t="s">
        <v>227</v>
      </c>
      <c r="C25" s="98" t="s">
        <v>228</v>
      </c>
      <c r="D25" s="99">
        <v>99</v>
      </c>
      <c r="E25" s="99">
        <v>0</v>
      </c>
    </row>
    <row r="26" spans="1:5" ht="90.75" customHeight="1">
      <c r="A26" s="95" t="s">
        <v>229</v>
      </c>
      <c r="B26" s="103" t="s">
        <v>227</v>
      </c>
      <c r="C26" s="98" t="s">
        <v>228</v>
      </c>
      <c r="D26" s="99">
        <v>1</v>
      </c>
      <c r="E26" s="99">
        <v>0</v>
      </c>
    </row>
    <row r="27" spans="1:5" ht="93" customHeight="1">
      <c r="A27" s="95" t="s">
        <v>230</v>
      </c>
      <c r="B27" s="103" t="s">
        <v>227</v>
      </c>
      <c r="C27" s="98" t="s">
        <v>228</v>
      </c>
      <c r="D27" s="97">
        <v>0.5</v>
      </c>
      <c r="E27" s="97">
        <v>0</v>
      </c>
    </row>
    <row r="28" spans="1:5" ht="95.25" customHeight="1">
      <c r="A28" s="104" t="s">
        <v>231</v>
      </c>
      <c r="B28" s="103" t="s">
        <v>227</v>
      </c>
      <c r="C28" s="98" t="s">
        <v>228</v>
      </c>
      <c r="D28" s="99">
        <v>0.5</v>
      </c>
      <c r="E28" s="99">
        <v>-0.7</v>
      </c>
    </row>
    <row r="29" spans="1:5" ht="153.75" customHeight="1">
      <c r="A29" s="104" t="s">
        <v>17</v>
      </c>
      <c r="B29" s="103" t="s">
        <v>388</v>
      </c>
      <c r="C29" s="98" t="s">
        <v>387</v>
      </c>
      <c r="D29" s="99">
        <v>0</v>
      </c>
      <c r="E29" s="99">
        <v>13.8</v>
      </c>
    </row>
    <row r="30" spans="1:5" ht="115.5" customHeight="1">
      <c r="A30" s="104" t="s">
        <v>17</v>
      </c>
      <c r="B30" s="103" t="s">
        <v>397</v>
      </c>
      <c r="C30" s="98" t="s">
        <v>389</v>
      </c>
      <c r="D30" s="99">
        <v>0</v>
      </c>
      <c r="E30" s="99">
        <v>13.8</v>
      </c>
    </row>
    <row r="31" spans="1:5" ht="32.25" customHeight="1">
      <c r="A31" s="91" t="s">
        <v>76</v>
      </c>
      <c r="B31" s="92" t="s">
        <v>232</v>
      </c>
      <c r="C31" s="108" t="s">
        <v>233</v>
      </c>
      <c r="D31" s="94">
        <f>D32</f>
        <v>96984.20000000001</v>
      </c>
      <c r="E31" s="94">
        <f>E32</f>
        <v>95988.3</v>
      </c>
    </row>
    <row r="32" spans="1:5" ht="44.25" customHeight="1">
      <c r="A32" s="91" t="s">
        <v>76</v>
      </c>
      <c r="B32" s="92" t="s">
        <v>234</v>
      </c>
      <c r="C32" s="108" t="s">
        <v>235</v>
      </c>
      <c r="D32" s="94">
        <f>D34+D36</f>
        <v>96984.20000000001</v>
      </c>
      <c r="E32" s="94">
        <f>E34+E36</f>
        <v>95988.3</v>
      </c>
    </row>
    <row r="33" spans="1:5" ht="33" customHeight="1">
      <c r="A33" s="95" t="s">
        <v>76</v>
      </c>
      <c r="B33" s="96" t="s">
        <v>236</v>
      </c>
      <c r="C33" s="42" t="s">
        <v>237</v>
      </c>
      <c r="D33" s="97">
        <f>D34</f>
        <v>78917.1</v>
      </c>
      <c r="E33" s="97">
        <f>E34</f>
        <v>78917.1</v>
      </c>
    </row>
    <row r="34" spans="1:5" ht="32.25" customHeight="1">
      <c r="A34" s="95" t="s">
        <v>76</v>
      </c>
      <c r="B34" s="96" t="s">
        <v>238</v>
      </c>
      <c r="C34" s="42" t="s">
        <v>239</v>
      </c>
      <c r="D34" s="97">
        <f>D35</f>
        <v>78917.1</v>
      </c>
      <c r="E34" s="97">
        <f>E35</f>
        <v>78917.1</v>
      </c>
    </row>
    <row r="35" spans="1:5" ht="78.75" customHeight="1">
      <c r="A35" s="95" t="s">
        <v>17</v>
      </c>
      <c r="B35" s="96" t="s">
        <v>240</v>
      </c>
      <c r="C35" s="42" t="s">
        <v>241</v>
      </c>
      <c r="D35" s="97">
        <v>78917.1</v>
      </c>
      <c r="E35" s="97">
        <v>78917.1</v>
      </c>
    </row>
    <row r="36" spans="1:5" s="110" customFormat="1" ht="34.5" customHeight="1">
      <c r="A36" s="91" t="s">
        <v>17</v>
      </c>
      <c r="B36" s="92" t="s">
        <v>242</v>
      </c>
      <c r="C36" s="109" t="s">
        <v>243</v>
      </c>
      <c r="D36" s="94">
        <f>D44+D43+D40+D39</f>
        <v>18067.1</v>
      </c>
      <c r="E36" s="94">
        <f>E44+E43+E40+E39</f>
        <v>17071.2</v>
      </c>
    </row>
    <row r="37" spans="1:5" s="110" customFormat="1" ht="46.5" customHeight="1">
      <c r="A37" s="95" t="s">
        <v>17</v>
      </c>
      <c r="B37" s="111" t="s">
        <v>244</v>
      </c>
      <c r="C37" s="42" t="s">
        <v>245</v>
      </c>
      <c r="D37" s="97">
        <f>D39+D40</f>
        <v>4303</v>
      </c>
      <c r="E37" s="97">
        <f>E39+E40</f>
        <v>4286.5</v>
      </c>
    </row>
    <row r="38" spans="1:5" ht="80.25" customHeight="1">
      <c r="A38" s="107" t="s">
        <v>17</v>
      </c>
      <c r="B38" s="112" t="s">
        <v>246</v>
      </c>
      <c r="C38" s="42" t="s">
        <v>247</v>
      </c>
      <c r="D38" s="97">
        <f>D39+D40</f>
        <v>4303</v>
      </c>
      <c r="E38" s="97">
        <f>E39+E40</f>
        <v>4286.5</v>
      </c>
    </row>
    <row r="39" spans="1:5" ht="94.5" customHeight="1">
      <c r="A39" s="113">
        <v>940</v>
      </c>
      <c r="B39" s="112" t="s">
        <v>248</v>
      </c>
      <c r="C39" s="106" t="s">
        <v>249</v>
      </c>
      <c r="D39" s="99">
        <v>4294.9</v>
      </c>
      <c r="E39" s="99">
        <v>4278.4</v>
      </c>
    </row>
    <row r="40" spans="1:5" ht="125.25" customHeight="1">
      <c r="A40" s="113" t="s">
        <v>17</v>
      </c>
      <c r="B40" s="112" t="s">
        <v>250</v>
      </c>
      <c r="C40" s="106" t="s">
        <v>251</v>
      </c>
      <c r="D40" s="99">
        <v>8.1</v>
      </c>
      <c r="E40" s="99">
        <v>8.1</v>
      </c>
    </row>
    <row r="41" spans="1:5" ht="67.5" customHeight="1">
      <c r="A41" s="113">
        <v>940</v>
      </c>
      <c r="B41" s="112" t="s">
        <v>252</v>
      </c>
      <c r="C41" s="106" t="s">
        <v>253</v>
      </c>
      <c r="D41" s="99">
        <f>D42</f>
        <v>13764.099999999999</v>
      </c>
      <c r="E41" s="99">
        <f>E42</f>
        <v>12784.7</v>
      </c>
    </row>
    <row r="42" spans="1:5" ht="95.25" customHeight="1">
      <c r="A42" s="113">
        <v>940</v>
      </c>
      <c r="B42" s="112" t="s">
        <v>254</v>
      </c>
      <c r="C42" s="106" t="s">
        <v>255</v>
      </c>
      <c r="D42" s="99">
        <f>D43+D44</f>
        <v>13764.099999999999</v>
      </c>
      <c r="E42" s="99">
        <f>E43+E44</f>
        <v>12784.7</v>
      </c>
    </row>
    <row r="43" spans="1:5" ht="61.5" customHeight="1">
      <c r="A43" s="113" t="s">
        <v>17</v>
      </c>
      <c r="B43" s="112" t="s">
        <v>256</v>
      </c>
      <c r="C43" s="106" t="s">
        <v>257</v>
      </c>
      <c r="D43" s="99">
        <v>10299.9</v>
      </c>
      <c r="E43" s="99">
        <v>9391.7</v>
      </c>
    </row>
    <row r="44" spans="1:5" ht="66" customHeight="1">
      <c r="A44" s="113" t="s">
        <v>17</v>
      </c>
      <c r="B44" s="112" t="s">
        <v>258</v>
      </c>
      <c r="C44" s="106" t="s">
        <v>259</v>
      </c>
      <c r="D44" s="99">
        <f>3999.4-535.2</f>
        <v>3464.2</v>
      </c>
      <c r="E44" s="99">
        <v>3393</v>
      </c>
    </row>
    <row r="45" spans="1:5" ht="103.5" customHeight="1" hidden="1">
      <c r="A45" s="115" t="s">
        <v>76</v>
      </c>
      <c r="B45" s="115" t="s">
        <v>260</v>
      </c>
      <c r="C45" s="116" t="s">
        <v>261</v>
      </c>
      <c r="D45" s="102">
        <f>D46</f>
        <v>0</v>
      </c>
      <c r="E45" s="102">
        <f>E46</f>
        <v>0</v>
      </c>
    </row>
    <row r="46" spans="1:5" ht="17.25" customHeight="1" hidden="1">
      <c r="A46" s="113">
        <v>940</v>
      </c>
      <c r="B46" s="113" t="s">
        <v>262</v>
      </c>
      <c r="C46" s="114" t="s">
        <v>263</v>
      </c>
      <c r="D46" s="99">
        <v>0</v>
      </c>
      <c r="E46" s="99">
        <v>0</v>
      </c>
    </row>
    <row r="47" spans="1:5" ht="15">
      <c r="A47" s="13"/>
      <c r="B47" s="117"/>
      <c r="C47" s="118" t="s">
        <v>53</v>
      </c>
      <c r="D47" s="119">
        <f>D9+D31</f>
        <v>99802.20000000001</v>
      </c>
      <c r="E47" s="119">
        <f>E9+E31</f>
        <v>98908.6</v>
      </c>
    </row>
    <row r="48" spans="3:4" ht="15">
      <c r="C48" s="120"/>
      <c r="D48" s="121"/>
    </row>
    <row r="49" spans="3:4" ht="15">
      <c r="C49" s="120"/>
      <c r="D49" s="121"/>
    </row>
    <row r="50" spans="3:4" ht="15">
      <c r="C50" s="120"/>
      <c r="D50" s="121"/>
    </row>
    <row r="51" spans="3:4" ht="15">
      <c r="C51" s="120"/>
      <c r="D51" s="121"/>
    </row>
    <row r="52" spans="3:4" ht="15">
      <c r="C52" s="120"/>
      <c r="D52" s="121"/>
    </row>
    <row r="53" ht="15">
      <c r="D53" s="121"/>
    </row>
    <row r="71" ht="15">
      <c r="C71" s="122"/>
    </row>
  </sheetData>
  <sheetProtection/>
  <mergeCells count="10">
    <mergeCell ref="A7:B7"/>
    <mergeCell ref="C7:C8"/>
    <mergeCell ref="D7:D8"/>
    <mergeCell ref="E7:E8"/>
    <mergeCell ref="A6:E6"/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fitToHeight="0" fitToWidth="1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0" width="9.140625" style="1" customWidth="1"/>
    <col min="11" max="11" width="26.140625" style="1" customWidth="1"/>
    <col min="12" max="16384" width="9.140625" style="1" customWidth="1"/>
  </cols>
  <sheetData>
    <row r="1" spans="1:11" ht="17.25" customHeight="1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7.25" customHeight="1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8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</row>
    <row r="4" spans="1:11" ht="1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ht="39.75" customHeight="1" hidden="1"/>
    <row r="6" spans="1:12" ht="78.75" customHeight="1">
      <c r="A6" s="152" t="s">
        <v>400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33"/>
    </row>
    <row r="7" ht="15">
      <c r="K7" s="134"/>
    </row>
    <row r="9" spans="1:11" ht="60.75" customHeight="1">
      <c r="A9" s="154" t="s">
        <v>398</v>
      </c>
      <c r="B9" s="154"/>
      <c r="C9" s="154"/>
      <c r="D9" s="154"/>
      <c r="E9" s="154"/>
      <c r="F9" s="154"/>
      <c r="G9" s="154"/>
      <c r="H9" s="154"/>
      <c r="I9" s="154"/>
      <c r="J9" s="154"/>
      <c r="K9" s="135" t="s">
        <v>401</v>
      </c>
    </row>
    <row r="10" spans="1:11" ht="61.5" customHeight="1">
      <c r="A10" s="148" t="s">
        <v>399</v>
      </c>
      <c r="B10" s="149"/>
      <c r="C10" s="149"/>
      <c r="D10" s="149"/>
      <c r="E10" s="149"/>
      <c r="F10" s="149"/>
      <c r="G10" s="149"/>
      <c r="H10" s="149"/>
      <c r="I10" s="149"/>
      <c r="J10" s="150"/>
      <c r="K10" s="135">
        <v>18</v>
      </c>
    </row>
  </sheetData>
  <sheetProtection/>
  <mergeCells count="7">
    <mergeCell ref="A10:J10"/>
    <mergeCell ref="A1:K1"/>
    <mergeCell ref="A2:K2"/>
    <mergeCell ref="A3:K3"/>
    <mergeCell ref="A4:K4"/>
    <mergeCell ref="A6:K6"/>
    <mergeCell ref="A9:J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2"/>
  <sheetViews>
    <sheetView zoomScalePageLayoutView="0" workbookViewId="0" topLeftCell="A145">
      <selection activeCell="H131" sqref="H131"/>
    </sheetView>
  </sheetViews>
  <sheetFormatPr defaultColWidth="9.140625" defaultRowHeight="15"/>
  <cols>
    <col min="1" max="1" width="10.7109375" style="6" customWidth="1"/>
    <col min="2" max="2" width="48.00390625" style="2" customWidth="1"/>
    <col min="3" max="3" width="7.421875" style="0" customWidth="1"/>
    <col min="4" max="4" width="8.57421875" style="0" customWidth="1"/>
    <col min="5" max="5" width="10.28125" style="0" customWidth="1"/>
    <col min="6" max="6" width="5.8515625" style="0" customWidth="1"/>
    <col min="7" max="7" width="16.7109375" style="0" customWidth="1"/>
    <col min="8" max="8" width="15.421875" style="0" customWidth="1"/>
  </cols>
  <sheetData>
    <row r="1" spans="1:7" s="1" customFormat="1" ht="15.75">
      <c r="A1" s="89"/>
      <c r="B1" s="2"/>
      <c r="G1" s="128"/>
    </row>
    <row r="2" spans="1:7" s="1" customFormat="1" ht="105.75" customHeight="1">
      <c r="A2" s="90"/>
      <c r="B2" s="155" t="s">
        <v>376</v>
      </c>
      <c r="C2" s="155"/>
      <c r="D2" s="155"/>
      <c r="E2" s="155"/>
      <c r="F2" s="155"/>
      <c r="G2" s="155"/>
    </row>
    <row r="3" spans="1:7" s="1" customFormat="1" ht="132" customHeight="1">
      <c r="A3" s="90"/>
      <c r="B3" s="156" t="s">
        <v>393</v>
      </c>
      <c r="C3" s="157"/>
      <c r="D3" s="157"/>
      <c r="E3" s="157"/>
      <c r="F3" s="157"/>
      <c r="G3" s="157"/>
    </row>
    <row r="4" spans="1:7" ht="80.25" customHeight="1">
      <c r="A4" s="158" t="s">
        <v>391</v>
      </c>
      <c r="B4" s="158"/>
      <c r="C4" s="158"/>
      <c r="D4" s="158"/>
      <c r="E4" s="158"/>
      <c r="F4" s="158"/>
      <c r="G4" s="158"/>
    </row>
    <row r="5" spans="2:8" ht="15.75">
      <c r="B5" s="10"/>
      <c r="C5" s="1"/>
      <c r="D5" s="1"/>
      <c r="E5" s="1"/>
      <c r="F5" s="1"/>
      <c r="G5" s="159"/>
      <c r="H5" s="159"/>
    </row>
    <row r="6" spans="1:8" ht="87" customHeight="1">
      <c r="A6" s="18" t="s">
        <v>125</v>
      </c>
      <c r="B6" s="19" t="s">
        <v>0</v>
      </c>
      <c r="C6" s="19" t="s">
        <v>1</v>
      </c>
      <c r="D6" s="19" t="s">
        <v>2</v>
      </c>
      <c r="E6" s="19" t="s">
        <v>3</v>
      </c>
      <c r="F6" s="19" t="s">
        <v>139</v>
      </c>
      <c r="G6" s="19" t="s">
        <v>390</v>
      </c>
      <c r="H6" s="19" t="s">
        <v>386</v>
      </c>
    </row>
    <row r="7" spans="1:8" s="1" customFormat="1" ht="30.75" customHeight="1">
      <c r="A7" s="20" t="s">
        <v>58</v>
      </c>
      <c r="B7" s="62" t="s">
        <v>4</v>
      </c>
      <c r="C7" s="63" t="s">
        <v>5</v>
      </c>
      <c r="D7" s="63"/>
      <c r="E7" s="64"/>
      <c r="F7" s="63"/>
      <c r="G7" s="65">
        <f>G8</f>
        <v>6665.3</v>
      </c>
      <c r="H7" s="65">
        <f>H8</f>
        <v>6658.8</v>
      </c>
    </row>
    <row r="8" spans="1:8" ht="39" customHeight="1">
      <c r="A8" s="20">
        <v>1</v>
      </c>
      <c r="B8" s="62" t="s">
        <v>56</v>
      </c>
      <c r="C8" s="63" t="s">
        <v>5</v>
      </c>
      <c r="D8" s="63" t="s">
        <v>57</v>
      </c>
      <c r="E8" s="64"/>
      <c r="F8" s="63"/>
      <c r="G8" s="66">
        <f>G9+G13</f>
        <v>6665.3</v>
      </c>
      <c r="H8" s="66">
        <f>H9+H13</f>
        <v>6658.8</v>
      </c>
    </row>
    <row r="9" spans="1:8" ht="52.5" customHeight="1">
      <c r="A9" s="20" t="s">
        <v>6</v>
      </c>
      <c r="B9" s="67" t="s">
        <v>7</v>
      </c>
      <c r="C9" s="53" t="s">
        <v>5</v>
      </c>
      <c r="D9" s="53" t="s">
        <v>8</v>
      </c>
      <c r="E9" s="54"/>
      <c r="F9" s="53"/>
      <c r="G9" s="66">
        <f aca="true" t="shared" si="0" ref="G9:H11">G10</f>
        <v>1529.3</v>
      </c>
      <c r="H9" s="66">
        <f t="shared" si="0"/>
        <v>1529.3</v>
      </c>
    </row>
    <row r="10" spans="1:8" s="1" customFormat="1" ht="51" customHeight="1">
      <c r="A10" s="25" t="s">
        <v>9</v>
      </c>
      <c r="B10" s="49" t="s">
        <v>284</v>
      </c>
      <c r="C10" s="50" t="s">
        <v>5</v>
      </c>
      <c r="D10" s="50" t="s">
        <v>8</v>
      </c>
      <c r="E10" s="51" t="s">
        <v>87</v>
      </c>
      <c r="F10" s="53"/>
      <c r="G10" s="68">
        <f t="shared" si="0"/>
        <v>1529.3</v>
      </c>
      <c r="H10" s="68">
        <f t="shared" si="0"/>
        <v>1529.3</v>
      </c>
    </row>
    <row r="11" spans="1:8" ht="91.5" customHeight="1">
      <c r="A11" s="25" t="s">
        <v>10</v>
      </c>
      <c r="B11" s="49" t="s">
        <v>63</v>
      </c>
      <c r="C11" s="50" t="s">
        <v>5</v>
      </c>
      <c r="D11" s="50" t="s">
        <v>8</v>
      </c>
      <c r="E11" s="51" t="s">
        <v>87</v>
      </c>
      <c r="F11" s="50" t="s">
        <v>61</v>
      </c>
      <c r="G11" s="68">
        <f t="shared" si="0"/>
        <v>1529.3</v>
      </c>
      <c r="H11" s="68">
        <f t="shared" si="0"/>
        <v>1529.3</v>
      </c>
    </row>
    <row r="12" spans="1:8" ht="29.25" customHeight="1">
      <c r="A12" s="25" t="s">
        <v>64</v>
      </c>
      <c r="B12" s="28" t="s">
        <v>65</v>
      </c>
      <c r="C12" s="50" t="s">
        <v>5</v>
      </c>
      <c r="D12" s="50" t="s">
        <v>8</v>
      </c>
      <c r="E12" s="51" t="s">
        <v>87</v>
      </c>
      <c r="F12" s="50" t="s">
        <v>62</v>
      </c>
      <c r="G12" s="68">
        <f>1534.5-5.2</f>
        <v>1529.3</v>
      </c>
      <c r="H12" s="68">
        <f>1534.5-5.2</f>
        <v>1529.3</v>
      </c>
    </row>
    <row r="13" spans="1:8" ht="62.25" customHeight="1">
      <c r="A13" s="20" t="s">
        <v>11</v>
      </c>
      <c r="B13" s="67" t="s">
        <v>12</v>
      </c>
      <c r="C13" s="22" t="s">
        <v>5</v>
      </c>
      <c r="D13" s="22" t="s">
        <v>13</v>
      </c>
      <c r="E13" s="69"/>
      <c r="F13" s="70"/>
      <c r="G13" s="65">
        <f>G14+G21+G24+G27</f>
        <v>5136</v>
      </c>
      <c r="H13" s="65">
        <f>H14+H21+H24+H27</f>
        <v>5129.5</v>
      </c>
    </row>
    <row r="14" spans="1:8" s="1" customFormat="1" ht="72.75" customHeight="1">
      <c r="A14" s="25" t="s">
        <v>14</v>
      </c>
      <c r="B14" s="49" t="s">
        <v>140</v>
      </c>
      <c r="C14" s="50" t="s">
        <v>5</v>
      </c>
      <c r="D14" s="50" t="s">
        <v>13</v>
      </c>
      <c r="E14" s="51" t="s">
        <v>89</v>
      </c>
      <c r="F14" s="53"/>
      <c r="G14" s="68">
        <f>G15+G17+G19</f>
        <v>4310.6</v>
      </c>
      <c r="H14" s="68">
        <f>H15+H17+H19</f>
        <v>4304.3</v>
      </c>
    </row>
    <row r="15" spans="1:8" s="1" customFormat="1" ht="81" customHeight="1">
      <c r="A15" s="25" t="s">
        <v>15</v>
      </c>
      <c r="B15" s="49" t="s">
        <v>63</v>
      </c>
      <c r="C15" s="50" t="s">
        <v>5</v>
      </c>
      <c r="D15" s="50" t="s">
        <v>13</v>
      </c>
      <c r="E15" s="51" t="s">
        <v>89</v>
      </c>
      <c r="F15" s="50" t="s">
        <v>61</v>
      </c>
      <c r="G15" s="68">
        <f>G16</f>
        <v>2698.2000000000003</v>
      </c>
      <c r="H15" s="68">
        <f>H16</f>
        <v>2698.1</v>
      </c>
    </row>
    <row r="16" spans="1:8" s="1" customFormat="1" ht="62.25" customHeight="1">
      <c r="A16" s="25" t="s">
        <v>75</v>
      </c>
      <c r="B16" s="49" t="s">
        <v>65</v>
      </c>
      <c r="C16" s="50" t="s">
        <v>5</v>
      </c>
      <c r="D16" s="50" t="s">
        <v>13</v>
      </c>
      <c r="E16" s="51" t="s">
        <v>89</v>
      </c>
      <c r="F16" s="50" t="s">
        <v>62</v>
      </c>
      <c r="G16" s="68">
        <f>2080.1+628.2-10.1</f>
        <v>2698.2000000000003</v>
      </c>
      <c r="H16" s="68">
        <v>2698.1</v>
      </c>
    </row>
    <row r="17" spans="1:8" s="1" customFormat="1" ht="51" customHeight="1">
      <c r="A17" s="25" t="s">
        <v>358</v>
      </c>
      <c r="B17" s="49" t="s">
        <v>107</v>
      </c>
      <c r="C17" s="50" t="s">
        <v>5</v>
      </c>
      <c r="D17" s="50" t="s">
        <v>13</v>
      </c>
      <c r="E17" s="51" t="s">
        <v>89</v>
      </c>
      <c r="F17" s="50" t="s">
        <v>69</v>
      </c>
      <c r="G17" s="68">
        <f>G18</f>
        <v>1612.3</v>
      </c>
      <c r="H17" s="68">
        <f>H18</f>
        <v>1606.1</v>
      </c>
    </row>
    <row r="18" spans="1:8" s="1" customFormat="1" ht="48.75" customHeight="1">
      <c r="A18" s="25" t="s">
        <v>359</v>
      </c>
      <c r="B18" s="49" t="s">
        <v>71</v>
      </c>
      <c r="C18" s="50" t="s">
        <v>5</v>
      </c>
      <c r="D18" s="50" t="s">
        <v>13</v>
      </c>
      <c r="E18" s="51" t="s">
        <v>89</v>
      </c>
      <c r="F18" s="50" t="s">
        <v>67</v>
      </c>
      <c r="G18" s="68">
        <f>77.2+121.7+291+390+8.7+60+165-0.2+520-21.1</f>
        <v>1612.3</v>
      </c>
      <c r="H18" s="68">
        <v>1606.1</v>
      </c>
    </row>
    <row r="19" spans="1:8" s="1" customFormat="1" ht="36.75" customHeight="1">
      <c r="A19" s="25" t="s">
        <v>360</v>
      </c>
      <c r="B19" s="49" t="s">
        <v>72</v>
      </c>
      <c r="C19" s="50" t="s">
        <v>5</v>
      </c>
      <c r="D19" s="50" t="s">
        <v>13</v>
      </c>
      <c r="E19" s="51" t="s">
        <v>89</v>
      </c>
      <c r="F19" s="50" t="s">
        <v>70</v>
      </c>
      <c r="G19" s="50" t="s">
        <v>282</v>
      </c>
      <c r="H19" s="50" t="s">
        <v>282</v>
      </c>
    </row>
    <row r="20" spans="1:8" s="1" customFormat="1" ht="39" customHeight="1">
      <c r="A20" s="25" t="s">
        <v>361</v>
      </c>
      <c r="B20" s="49" t="s">
        <v>73</v>
      </c>
      <c r="C20" s="50" t="s">
        <v>5</v>
      </c>
      <c r="D20" s="50" t="s">
        <v>13</v>
      </c>
      <c r="E20" s="51" t="s">
        <v>89</v>
      </c>
      <c r="F20" s="50" t="s">
        <v>68</v>
      </c>
      <c r="G20" s="68">
        <v>0.1</v>
      </c>
      <c r="H20" s="68">
        <v>0.1</v>
      </c>
    </row>
    <row r="21" spans="1:8" s="1" customFormat="1" ht="75">
      <c r="A21" s="25" t="s">
        <v>16</v>
      </c>
      <c r="B21" s="49" t="s">
        <v>103</v>
      </c>
      <c r="C21" s="61" t="s">
        <v>5</v>
      </c>
      <c r="D21" s="61" t="s">
        <v>13</v>
      </c>
      <c r="E21" s="29" t="s">
        <v>88</v>
      </c>
      <c r="F21" s="13"/>
      <c r="G21" s="71">
        <f>G22</f>
        <v>146.4</v>
      </c>
      <c r="H21" s="71">
        <f>H22</f>
        <v>146.4</v>
      </c>
    </row>
    <row r="22" spans="1:8" ht="85.5" customHeight="1">
      <c r="A22" s="25" t="s">
        <v>55</v>
      </c>
      <c r="B22" s="49" t="s">
        <v>63</v>
      </c>
      <c r="C22" s="61" t="s">
        <v>5</v>
      </c>
      <c r="D22" s="61" t="s">
        <v>13</v>
      </c>
      <c r="E22" s="29" t="s">
        <v>88</v>
      </c>
      <c r="F22" s="61" t="s">
        <v>61</v>
      </c>
      <c r="G22" s="71">
        <f>G23</f>
        <v>146.4</v>
      </c>
      <c r="H22" s="71">
        <f>H23</f>
        <v>146.4</v>
      </c>
    </row>
    <row r="23" spans="1:8" ht="37.5" customHeight="1">
      <c r="A23" s="25" t="s">
        <v>357</v>
      </c>
      <c r="B23" s="49" t="s">
        <v>65</v>
      </c>
      <c r="C23" s="72" t="s">
        <v>5</v>
      </c>
      <c r="D23" s="72" t="s">
        <v>13</v>
      </c>
      <c r="E23" s="31" t="s">
        <v>88</v>
      </c>
      <c r="F23" s="72" t="s">
        <v>62</v>
      </c>
      <c r="G23" s="73">
        <v>146.4</v>
      </c>
      <c r="H23" s="73">
        <v>146.4</v>
      </c>
    </row>
    <row r="24" spans="1:8" s="1" customFormat="1" ht="60">
      <c r="A24" s="25" t="s">
        <v>121</v>
      </c>
      <c r="B24" s="49" t="s">
        <v>141</v>
      </c>
      <c r="C24" s="50" t="s">
        <v>5</v>
      </c>
      <c r="D24" s="50" t="s">
        <v>13</v>
      </c>
      <c r="E24" s="51" t="s">
        <v>142</v>
      </c>
      <c r="F24" s="53"/>
      <c r="G24" s="68">
        <f>G25</f>
        <v>583</v>
      </c>
      <c r="H24" s="68">
        <f>H25</f>
        <v>582.8</v>
      </c>
    </row>
    <row r="25" spans="1:8" s="1" customFormat="1" ht="75">
      <c r="A25" s="25" t="s">
        <v>122</v>
      </c>
      <c r="B25" s="49" t="s">
        <v>63</v>
      </c>
      <c r="C25" s="50" t="s">
        <v>5</v>
      </c>
      <c r="D25" s="50" t="s">
        <v>13</v>
      </c>
      <c r="E25" s="51" t="s">
        <v>142</v>
      </c>
      <c r="F25" s="50" t="s">
        <v>61</v>
      </c>
      <c r="G25" s="68">
        <f>G26</f>
        <v>583</v>
      </c>
      <c r="H25" s="68">
        <f>H26</f>
        <v>582.8</v>
      </c>
    </row>
    <row r="26" spans="1:8" s="1" customFormat="1" ht="30">
      <c r="A26" s="25" t="s">
        <v>123</v>
      </c>
      <c r="B26" s="49" t="s">
        <v>65</v>
      </c>
      <c r="C26" s="50" t="s">
        <v>5</v>
      </c>
      <c r="D26" s="50" t="s">
        <v>13</v>
      </c>
      <c r="E26" s="51" t="s">
        <v>142</v>
      </c>
      <c r="F26" s="50" t="s">
        <v>62</v>
      </c>
      <c r="G26" s="68">
        <f>667.2-63.7-20.5</f>
        <v>583</v>
      </c>
      <c r="H26" s="68">
        <v>582.8</v>
      </c>
    </row>
    <row r="27" spans="1:8" s="1" customFormat="1" ht="45">
      <c r="A27" s="25" t="s">
        <v>143</v>
      </c>
      <c r="B27" s="49" t="s">
        <v>54</v>
      </c>
      <c r="C27" s="50" t="s">
        <v>5</v>
      </c>
      <c r="D27" s="50" t="s">
        <v>13</v>
      </c>
      <c r="E27" s="51" t="s">
        <v>92</v>
      </c>
      <c r="F27" s="50"/>
      <c r="G27" s="68">
        <f>G28</f>
        <v>96</v>
      </c>
      <c r="H27" s="68">
        <f>H28</f>
        <v>96</v>
      </c>
    </row>
    <row r="28" spans="1:8" ht="28.5" customHeight="1">
      <c r="A28" s="25" t="s">
        <v>144</v>
      </c>
      <c r="B28" s="49" t="s">
        <v>72</v>
      </c>
      <c r="C28" s="50" t="s">
        <v>5</v>
      </c>
      <c r="D28" s="50" t="s">
        <v>13</v>
      </c>
      <c r="E28" s="51" t="s">
        <v>92</v>
      </c>
      <c r="F28" s="50" t="s">
        <v>70</v>
      </c>
      <c r="G28" s="68">
        <f>G29</f>
        <v>96</v>
      </c>
      <c r="H28" s="68">
        <f>H29</f>
        <v>96</v>
      </c>
    </row>
    <row r="29" spans="1:8" s="15" customFormat="1" ht="27" customHeight="1">
      <c r="A29" s="25" t="s">
        <v>145</v>
      </c>
      <c r="B29" s="49" t="s">
        <v>73</v>
      </c>
      <c r="C29" s="50" t="s">
        <v>5</v>
      </c>
      <c r="D29" s="50" t="s">
        <v>13</v>
      </c>
      <c r="E29" s="51" t="s">
        <v>92</v>
      </c>
      <c r="F29" s="50" t="s">
        <v>68</v>
      </c>
      <c r="G29" s="68">
        <v>96</v>
      </c>
      <c r="H29" s="68">
        <v>96</v>
      </c>
    </row>
    <row r="30" spans="1:8" ht="36" customHeight="1">
      <c r="A30" s="20" t="s">
        <v>59</v>
      </c>
      <c r="B30" s="63" t="s">
        <v>60</v>
      </c>
      <c r="C30" s="53" t="s">
        <v>17</v>
      </c>
      <c r="D30" s="50"/>
      <c r="E30" s="51"/>
      <c r="F30" s="50"/>
      <c r="G30" s="66">
        <f>G31+G59+G67+G76+G89+G94+G118+G126+G142+G147</f>
        <v>98163.09999999999</v>
      </c>
      <c r="H30" s="66">
        <f>H31+H59+H67+H76+H89+H94+H118+H126+H142+H147</f>
        <v>96988.1</v>
      </c>
    </row>
    <row r="31" spans="1:8" s="1" customFormat="1" ht="37.5" customHeight="1">
      <c r="A31" s="20" t="s">
        <v>264</v>
      </c>
      <c r="B31" s="62" t="s">
        <v>56</v>
      </c>
      <c r="C31" s="53" t="s">
        <v>17</v>
      </c>
      <c r="D31" s="53" t="s">
        <v>57</v>
      </c>
      <c r="E31" s="51"/>
      <c r="F31" s="50"/>
      <c r="G31" s="66">
        <f>G32+G48+G52</f>
        <v>23198.6</v>
      </c>
      <c r="H31" s="66">
        <f>H32+H48+H52</f>
        <v>23006</v>
      </c>
    </row>
    <row r="32" spans="1:8" s="1" customFormat="1" ht="83.25" customHeight="1">
      <c r="A32" s="20" t="s">
        <v>265</v>
      </c>
      <c r="B32" s="67" t="s">
        <v>18</v>
      </c>
      <c r="C32" s="53" t="s">
        <v>17</v>
      </c>
      <c r="D32" s="53" t="s">
        <v>19</v>
      </c>
      <c r="E32" s="54"/>
      <c r="F32" s="50"/>
      <c r="G32" s="66">
        <f>G33+G36+G43</f>
        <v>22990.5</v>
      </c>
      <c r="H32" s="66">
        <f>H33+H36+H43</f>
        <v>22797.9</v>
      </c>
    </row>
    <row r="33" spans="1:8" s="1" customFormat="1" ht="51" customHeight="1">
      <c r="A33" s="25" t="s">
        <v>266</v>
      </c>
      <c r="B33" s="49" t="s">
        <v>285</v>
      </c>
      <c r="C33" s="50" t="s">
        <v>17</v>
      </c>
      <c r="D33" s="50" t="s">
        <v>19</v>
      </c>
      <c r="E33" s="51" t="s">
        <v>113</v>
      </c>
      <c r="F33" s="50"/>
      <c r="G33" s="68">
        <f>G34</f>
        <v>1534.5</v>
      </c>
      <c r="H33" s="68">
        <f>H34</f>
        <v>1529.2</v>
      </c>
    </row>
    <row r="34" spans="1:8" s="1" customFormat="1" ht="78.75" customHeight="1">
      <c r="A34" s="25" t="s">
        <v>267</v>
      </c>
      <c r="B34" s="49" t="s">
        <v>63</v>
      </c>
      <c r="C34" s="50" t="s">
        <v>17</v>
      </c>
      <c r="D34" s="50" t="s">
        <v>19</v>
      </c>
      <c r="E34" s="51" t="s">
        <v>113</v>
      </c>
      <c r="F34" s="50" t="s">
        <v>61</v>
      </c>
      <c r="G34" s="68">
        <f>G35</f>
        <v>1534.5</v>
      </c>
      <c r="H34" s="68">
        <f>H35</f>
        <v>1529.2</v>
      </c>
    </row>
    <row r="35" spans="1:8" s="1" customFormat="1" ht="37.5" customHeight="1">
      <c r="A35" s="25" t="s">
        <v>268</v>
      </c>
      <c r="B35" s="49" t="s">
        <v>65</v>
      </c>
      <c r="C35" s="50" t="s">
        <v>17</v>
      </c>
      <c r="D35" s="50" t="s">
        <v>19</v>
      </c>
      <c r="E35" s="51" t="s">
        <v>113</v>
      </c>
      <c r="F35" s="50" t="s">
        <v>62</v>
      </c>
      <c r="G35" s="68">
        <f>1181.9+352.6</f>
        <v>1534.5</v>
      </c>
      <c r="H35" s="68">
        <v>1529.2</v>
      </c>
    </row>
    <row r="36" spans="1:8" s="1" customFormat="1" ht="81.75" customHeight="1">
      <c r="A36" s="25" t="s">
        <v>269</v>
      </c>
      <c r="B36" s="49" t="s">
        <v>104</v>
      </c>
      <c r="C36" s="50" t="s">
        <v>17</v>
      </c>
      <c r="D36" s="50" t="s">
        <v>19</v>
      </c>
      <c r="E36" s="51" t="s">
        <v>90</v>
      </c>
      <c r="F36" s="53"/>
      <c r="G36" s="68">
        <f>G37+G39+G41</f>
        <v>17161.1</v>
      </c>
      <c r="H36" s="68">
        <f>H37+H39+H41</f>
        <v>16990.3</v>
      </c>
    </row>
    <row r="37" spans="1:8" s="1" customFormat="1" ht="88.5" customHeight="1">
      <c r="A37" s="25" t="s">
        <v>270</v>
      </c>
      <c r="B37" s="49" t="s">
        <v>63</v>
      </c>
      <c r="C37" s="50" t="s">
        <v>17</v>
      </c>
      <c r="D37" s="50" t="s">
        <v>19</v>
      </c>
      <c r="E37" s="51" t="s">
        <v>90</v>
      </c>
      <c r="F37" s="50" t="s">
        <v>61</v>
      </c>
      <c r="G37" s="68">
        <f>G38</f>
        <v>14581.8</v>
      </c>
      <c r="H37" s="68">
        <f>H38</f>
        <v>14493.4</v>
      </c>
    </row>
    <row r="38" spans="1:8" s="1" customFormat="1" ht="35.25" customHeight="1">
      <c r="A38" s="25" t="s">
        <v>271</v>
      </c>
      <c r="B38" s="49" t="s">
        <v>65</v>
      </c>
      <c r="C38" s="50" t="s">
        <v>17</v>
      </c>
      <c r="D38" s="50" t="s">
        <v>19</v>
      </c>
      <c r="E38" s="51" t="s">
        <v>90</v>
      </c>
      <c r="F38" s="50" t="s">
        <v>62</v>
      </c>
      <c r="G38" s="68">
        <f>11199.5+3382.3</f>
        <v>14581.8</v>
      </c>
      <c r="H38" s="68">
        <v>14493.4</v>
      </c>
    </row>
    <row r="39" spans="1:8" ht="45" customHeight="1">
      <c r="A39" s="25" t="s">
        <v>272</v>
      </c>
      <c r="B39" s="49" t="s">
        <v>107</v>
      </c>
      <c r="C39" s="50" t="s">
        <v>17</v>
      </c>
      <c r="D39" s="50" t="s">
        <v>19</v>
      </c>
      <c r="E39" s="51" t="s">
        <v>90</v>
      </c>
      <c r="F39" s="50" t="s">
        <v>69</v>
      </c>
      <c r="G39" s="68">
        <f>G40</f>
        <v>2579.2000000000003</v>
      </c>
      <c r="H39" s="68">
        <f>H40</f>
        <v>2496.8</v>
      </c>
    </row>
    <row r="40" spans="1:8" ht="53.25" customHeight="1">
      <c r="A40" s="25" t="s">
        <v>273</v>
      </c>
      <c r="B40" s="49" t="s">
        <v>71</v>
      </c>
      <c r="C40" s="50" t="s">
        <v>17</v>
      </c>
      <c r="D40" s="50" t="s">
        <v>19</v>
      </c>
      <c r="E40" s="51" t="s">
        <v>90</v>
      </c>
      <c r="F40" s="50" t="s">
        <v>67</v>
      </c>
      <c r="G40" s="68">
        <f>193+267.3+1037.3+1134.4+640.8+426.6-0.2-520-600</f>
        <v>2579.2000000000003</v>
      </c>
      <c r="H40" s="68">
        <v>2496.8</v>
      </c>
    </row>
    <row r="41" spans="1:8" s="1" customFormat="1" ht="21" customHeight="1">
      <c r="A41" s="25" t="s">
        <v>274</v>
      </c>
      <c r="B41" s="49" t="s">
        <v>72</v>
      </c>
      <c r="C41" s="50" t="s">
        <v>17</v>
      </c>
      <c r="D41" s="50" t="s">
        <v>19</v>
      </c>
      <c r="E41" s="51" t="s">
        <v>90</v>
      </c>
      <c r="F41" s="50" t="s">
        <v>70</v>
      </c>
      <c r="G41" s="68">
        <f>G42</f>
        <v>0.1</v>
      </c>
      <c r="H41" s="68">
        <f>H42</f>
        <v>0.1</v>
      </c>
    </row>
    <row r="42" spans="1:8" s="1" customFormat="1" ht="22.5" customHeight="1">
      <c r="A42" s="25" t="s">
        <v>275</v>
      </c>
      <c r="B42" s="49" t="s">
        <v>73</v>
      </c>
      <c r="C42" s="50" t="s">
        <v>17</v>
      </c>
      <c r="D42" s="50" t="s">
        <v>19</v>
      </c>
      <c r="E42" s="51" t="s">
        <v>90</v>
      </c>
      <c r="F42" s="50" t="s">
        <v>68</v>
      </c>
      <c r="G42" s="68">
        <v>0.1</v>
      </c>
      <c r="H42" s="68">
        <v>0.1</v>
      </c>
    </row>
    <row r="43" spans="1:8" s="1" customFormat="1" ht="82.5" customHeight="1">
      <c r="A43" s="25" t="s">
        <v>276</v>
      </c>
      <c r="B43" s="49" t="s">
        <v>82</v>
      </c>
      <c r="C43" s="50" t="s">
        <v>17</v>
      </c>
      <c r="D43" s="50" t="s">
        <v>19</v>
      </c>
      <c r="E43" s="51" t="s">
        <v>114</v>
      </c>
      <c r="F43" s="50"/>
      <c r="G43" s="68">
        <f>G44+G46</f>
        <v>4294.9</v>
      </c>
      <c r="H43" s="68">
        <f>H44+H46</f>
        <v>4278.4</v>
      </c>
    </row>
    <row r="44" spans="1:8" s="1" customFormat="1" ht="79.5" customHeight="1">
      <c r="A44" s="25" t="s">
        <v>277</v>
      </c>
      <c r="B44" s="49" t="s">
        <v>63</v>
      </c>
      <c r="C44" s="50" t="s">
        <v>17</v>
      </c>
      <c r="D44" s="50" t="s">
        <v>19</v>
      </c>
      <c r="E44" s="51" t="s">
        <v>114</v>
      </c>
      <c r="F44" s="50" t="s">
        <v>61</v>
      </c>
      <c r="G44" s="68">
        <f>G45</f>
        <v>4000.9</v>
      </c>
      <c r="H44" s="68">
        <f>H45</f>
        <v>3984.4</v>
      </c>
    </row>
    <row r="45" spans="1:8" s="1" customFormat="1" ht="42" customHeight="1">
      <c r="A45" s="25" t="s">
        <v>278</v>
      </c>
      <c r="B45" s="49" t="s">
        <v>65</v>
      </c>
      <c r="C45" s="50" t="s">
        <v>17</v>
      </c>
      <c r="D45" s="50" t="s">
        <v>19</v>
      </c>
      <c r="E45" s="51" t="s">
        <v>114</v>
      </c>
      <c r="F45" s="50" t="s">
        <v>62</v>
      </c>
      <c r="G45" s="68">
        <v>4000.9</v>
      </c>
      <c r="H45" s="68">
        <v>3984.4</v>
      </c>
    </row>
    <row r="46" spans="1:8" s="1" customFormat="1" ht="35.25" customHeight="1">
      <c r="A46" s="25" t="s">
        <v>279</v>
      </c>
      <c r="B46" s="49" t="s">
        <v>107</v>
      </c>
      <c r="C46" s="50" t="s">
        <v>17</v>
      </c>
      <c r="D46" s="50" t="s">
        <v>19</v>
      </c>
      <c r="E46" s="51" t="s">
        <v>114</v>
      </c>
      <c r="F46" s="50" t="s">
        <v>69</v>
      </c>
      <c r="G46" s="68">
        <f>G47</f>
        <v>294</v>
      </c>
      <c r="H46" s="68">
        <f>H47</f>
        <v>294</v>
      </c>
    </row>
    <row r="47" spans="1:8" ht="45">
      <c r="A47" s="25" t="s">
        <v>288</v>
      </c>
      <c r="B47" s="49" t="s">
        <v>71</v>
      </c>
      <c r="C47" s="50" t="s">
        <v>17</v>
      </c>
      <c r="D47" s="50" t="s">
        <v>19</v>
      </c>
      <c r="E47" s="51" t="s">
        <v>114</v>
      </c>
      <c r="F47" s="50" t="s">
        <v>67</v>
      </c>
      <c r="G47" s="68">
        <v>294</v>
      </c>
      <c r="H47" s="68">
        <v>294</v>
      </c>
    </row>
    <row r="48" spans="1:8" s="1" customFormat="1" ht="27.75" customHeight="1">
      <c r="A48" s="20" t="s">
        <v>289</v>
      </c>
      <c r="B48" s="67" t="s">
        <v>20</v>
      </c>
      <c r="C48" s="53" t="s">
        <v>17</v>
      </c>
      <c r="D48" s="53" t="s">
        <v>21</v>
      </c>
      <c r="E48" s="54"/>
      <c r="F48" s="50"/>
      <c r="G48" s="66">
        <f>G51</f>
        <v>0</v>
      </c>
      <c r="H48" s="66">
        <f>H51</f>
        <v>0</v>
      </c>
    </row>
    <row r="49" spans="1:8" ht="38.25" customHeight="1">
      <c r="A49" s="25" t="s">
        <v>290</v>
      </c>
      <c r="B49" s="49" t="s">
        <v>124</v>
      </c>
      <c r="C49" s="50" t="s">
        <v>17</v>
      </c>
      <c r="D49" s="50" t="s">
        <v>21</v>
      </c>
      <c r="E49" s="51" t="s">
        <v>91</v>
      </c>
      <c r="F49" s="50"/>
      <c r="G49" s="68">
        <f>G50</f>
        <v>0</v>
      </c>
      <c r="H49" s="68">
        <f>H50</f>
        <v>0</v>
      </c>
    </row>
    <row r="50" spans="1:8" s="1" customFormat="1" ht="15">
      <c r="A50" s="25" t="s">
        <v>291</v>
      </c>
      <c r="B50" s="49" t="s">
        <v>72</v>
      </c>
      <c r="C50" s="50" t="s">
        <v>17</v>
      </c>
      <c r="D50" s="50" t="s">
        <v>21</v>
      </c>
      <c r="E50" s="51" t="s">
        <v>91</v>
      </c>
      <c r="F50" s="50" t="s">
        <v>70</v>
      </c>
      <c r="G50" s="68">
        <f>G51</f>
        <v>0</v>
      </c>
      <c r="H50" s="68">
        <f>H51</f>
        <v>0</v>
      </c>
    </row>
    <row r="51" spans="1:8" s="1" customFormat="1" ht="26.25" customHeight="1">
      <c r="A51" s="25" t="s">
        <v>292</v>
      </c>
      <c r="B51" s="49" t="s">
        <v>22</v>
      </c>
      <c r="C51" s="50" t="s">
        <v>17</v>
      </c>
      <c r="D51" s="50" t="s">
        <v>21</v>
      </c>
      <c r="E51" s="51" t="s">
        <v>91</v>
      </c>
      <c r="F51" s="50" t="s">
        <v>23</v>
      </c>
      <c r="G51" s="68">
        <f>2000-1085-600-315</f>
        <v>0</v>
      </c>
      <c r="H51" s="68">
        <f>2000-1085-600-315</f>
        <v>0</v>
      </c>
    </row>
    <row r="52" spans="1:8" s="1" customFormat="1" ht="25.5" customHeight="1">
      <c r="A52" s="20" t="s">
        <v>293</v>
      </c>
      <c r="B52" s="67" t="s">
        <v>24</v>
      </c>
      <c r="C52" s="53" t="s">
        <v>17</v>
      </c>
      <c r="D52" s="53" t="s">
        <v>25</v>
      </c>
      <c r="E52" s="54"/>
      <c r="F52" s="53"/>
      <c r="G52" s="66">
        <f>G53+G56</f>
        <v>208.1</v>
      </c>
      <c r="H52" s="66">
        <f>H53+H56</f>
        <v>208.1</v>
      </c>
    </row>
    <row r="53" spans="1:8" s="1" customFormat="1" ht="39.75" customHeight="1">
      <c r="A53" s="75" t="s">
        <v>294</v>
      </c>
      <c r="B53" s="76" t="s">
        <v>146</v>
      </c>
      <c r="C53" s="77" t="s">
        <v>17</v>
      </c>
      <c r="D53" s="77" t="s">
        <v>25</v>
      </c>
      <c r="E53" s="78" t="s">
        <v>147</v>
      </c>
      <c r="F53" s="77"/>
      <c r="G53" s="60">
        <f>G54</f>
        <v>200</v>
      </c>
      <c r="H53" s="60">
        <f>H54</f>
        <v>200</v>
      </c>
    </row>
    <row r="54" spans="1:8" s="1" customFormat="1" ht="36.75" customHeight="1">
      <c r="A54" s="75" t="s">
        <v>295</v>
      </c>
      <c r="B54" s="76" t="s">
        <v>107</v>
      </c>
      <c r="C54" s="77" t="s">
        <v>17</v>
      </c>
      <c r="D54" s="77" t="s">
        <v>25</v>
      </c>
      <c r="E54" s="78" t="s">
        <v>147</v>
      </c>
      <c r="F54" s="77" t="s">
        <v>69</v>
      </c>
      <c r="G54" s="60">
        <f>G55</f>
        <v>200</v>
      </c>
      <c r="H54" s="60">
        <f>H55</f>
        <v>200</v>
      </c>
    </row>
    <row r="55" spans="1:8" s="1" customFormat="1" ht="48" customHeight="1">
      <c r="A55" s="75" t="s">
        <v>296</v>
      </c>
      <c r="B55" s="76" t="s">
        <v>71</v>
      </c>
      <c r="C55" s="77" t="s">
        <v>17</v>
      </c>
      <c r="D55" s="77" t="s">
        <v>25</v>
      </c>
      <c r="E55" s="78" t="s">
        <v>147</v>
      </c>
      <c r="F55" s="77" t="s">
        <v>67</v>
      </c>
      <c r="G55" s="60">
        <v>200</v>
      </c>
      <c r="H55" s="60">
        <v>200</v>
      </c>
    </row>
    <row r="56" spans="1:8" ht="72" customHeight="1">
      <c r="A56" s="75" t="s">
        <v>297</v>
      </c>
      <c r="B56" s="76" t="s">
        <v>79</v>
      </c>
      <c r="C56" s="77" t="s">
        <v>17</v>
      </c>
      <c r="D56" s="77" t="s">
        <v>25</v>
      </c>
      <c r="E56" s="78" t="s">
        <v>115</v>
      </c>
      <c r="F56" s="77"/>
      <c r="G56" s="68">
        <f>G57</f>
        <v>8.1</v>
      </c>
      <c r="H56" s="68">
        <f>H57</f>
        <v>8.1</v>
      </c>
    </row>
    <row r="57" spans="1:8" ht="45" customHeight="1">
      <c r="A57" s="75" t="s">
        <v>298</v>
      </c>
      <c r="B57" s="76" t="s">
        <v>107</v>
      </c>
      <c r="C57" s="77" t="s">
        <v>17</v>
      </c>
      <c r="D57" s="77" t="s">
        <v>25</v>
      </c>
      <c r="E57" s="78" t="s">
        <v>115</v>
      </c>
      <c r="F57" s="77" t="s">
        <v>69</v>
      </c>
      <c r="G57" s="68">
        <f>G58</f>
        <v>8.1</v>
      </c>
      <c r="H57" s="68">
        <f>H58</f>
        <v>8.1</v>
      </c>
    </row>
    <row r="58" spans="1:8" ht="45">
      <c r="A58" s="75" t="s">
        <v>299</v>
      </c>
      <c r="B58" s="76" t="s">
        <v>71</v>
      </c>
      <c r="C58" s="77" t="s">
        <v>17</v>
      </c>
      <c r="D58" s="77" t="s">
        <v>25</v>
      </c>
      <c r="E58" s="78" t="s">
        <v>115</v>
      </c>
      <c r="F58" s="77" t="s">
        <v>67</v>
      </c>
      <c r="G58" s="68">
        <v>8.1</v>
      </c>
      <c r="H58" s="68">
        <v>8.1</v>
      </c>
    </row>
    <row r="59" spans="1:8" s="1" customFormat="1" ht="44.25" customHeight="1">
      <c r="A59" s="20" t="s">
        <v>300</v>
      </c>
      <c r="B59" s="62" t="s">
        <v>26</v>
      </c>
      <c r="C59" s="53" t="s">
        <v>17</v>
      </c>
      <c r="D59" s="53" t="s">
        <v>27</v>
      </c>
      <c r="E59" s="54"/>
      <c r="F59" s="50"/>
      <c r="G59" s="66">
        <f>G60</f>
        <v>72</v>
      </c>
      <c r="H59" s="66">
        <f>H60</f>
        <v>71.9</v>
      </c>
    </row>
    <row r="60" spans="1:8" ht="61.5" customHeight="1">
      <c r="A60" s="20" t="s">
        <v>301</v>
      </c>
      <c r="B60" s="67" t="s">
        <v>198</v>
      </c>
      <c r="C60" s="53" t="s">
        <v>17</v>
      </c>
      <c r="D60" s="53" t="s">
        <v>199</v>
      </c>
      <c r="E60" s="54"/>
      <c r="F60" s="53"/>
      <c r="G60" s="66">
        <f>G61+G64</f>
        <v>72</v>
      </c>
      <c r="H60" s="66">
        <f>H61+H64</f>
        <v>71.9</v>
      </c>
    </row>
    <row r="61" spans="1:8" s="1" customFormat="1" ht="110.25" customHeight="1">
      <c r="A61" s="25" t="s">
        <v>302</v>
      </c>
      <c r="B61" s="49" t="s">
        <v>362</v>
      </c>
      <c r="C61" s="50" t="s">
        <v>17</v>
      </c>
      <c r="D61" s="50" t="s">
        <v>199</v>
      </c>
      <c r="E61" s="51" t="s">
        <v>93</v>
      </c>
      <c r="F61" s="50"/>
      <c r="G61" s="68">
        <f>G63</f>
        <v>2</v>
      </c>
      <c r="H61" s="68">
        <f>H63</f>
        <v>1.9</v>
      </c>
    </row>
    <row r="62" spans="1:8" s="1" customFormat="1" ht="37.5" customHeight="1">
      <c r="A62" s="25" t="s">
        <v>303</v>
      </c>
      <c r="B62" s="49" t="s">
        <v>107</v>
      </c>
      <c r="C62" s="50" t="s">
        <v>17</v>
      </c>
      <c r="D62" s="50" t="s">
        <v>199</v>
      </c>
      <c r="E62" s="51" t="s">
        <v>93</v>
      </c>
      <c r="F62" s="50" t="s">
        <v>69</v>
      </c>
      <c r="G62" s="68">
        <f>G63</f>
        <v>2</v>
      </c>
      <c r="H62" s="68">
        <f>H63</f>
        <v>1.9</v>
      </c>
    </row>
    <row r="63" spans="1:8" s="1" customFormat="1" ht="51.75" customHeight="1">
      <c r="A63" s="25" t="s">
        <v>304</v>
      </c>
      <c r="B63" s="49" t="s">
        <v>71</v>
      </c>
      <c r="C63" s="50" t="s">
        <v>17</v>
      </c>
      <c r="D63" s="50" t="s">
        <v>199</v>
      </c>
      <c r="E63" s="51" t="s">
        <v>93</v>
      </c>
      <c r="F63" s="50" t="s">
        <v>67</v>
      </c>
      <c r="G63" s="68">
        <v>2</v>
      </c>
      <c r="H63" s="68">
        <v>1.9</v>
      </c>
    </row>
    <row r="64" spans="1:8" ht="90">
      <c r="A64" s="25" t="s">
        <v>305</v>
      </c>
      <c r="B64" s="49" t="s">
        <v>105</v>
      </c>
      <c r="C64" s="50" t="s">
        <v>17</v>
      </c>
      <c r="D64" s="50" t="s">
        <v>199</v>
      </c>
      <c r="E64" s="51" t="s">
        <v>94</v>
      </c>
      <c r="F64" s="50"/>
      <c r="G64" s="68">
        <f>G65</f>
        <v>70</v>
      </c>
      <c r="H64" s="68">
        <f>H65</f>
        <v>70</v>
      </c>
    </row>
    <row r="65" spans="1:8" ht="30">
      <c r="A65" s="25" t="s">
        <v>306</v>
      </c>
      <c r="B65" s="49" t="s">
        <v>107</v>
      </c>
      <c r="C65" s="50" t="s">
        <v>17</v>
      </c>
      <c r="D65" s="50" t="s">
        <v>199</v>
      </c>
      <c r="E65" s="51" t="s">
        <v>94</v>
      </c>
      <c r="F65" s="50" t="s">
        <v>69</v>
      </c>
      <c r="G65" s="68">
        <f>G66</f>
        <v>70</v>
      </c>
      <c r="H65" s="68">
        <f>H66</f>
        <v>70</v>
      </c>
    </row>
    <row r="66" spans="1:8" ht="56.25" customHeight="1">
      <c r="A66" s="25" t="s">
        <v>307</v>
      </c>
      <c r="B66" s="49" t="s">
        <v>71</v>
      </c>
      <c r="C66" s="50" t="s">
        <v>17</v>
      </c>
      <c r="D66" s="50" t="s">
        <v>199</v>
      </c>
      <c r="E66" s="51" t="s">
        <v>94</v>
      </c>
      <c r="F66" s="50" t="s">
        <v>67</v>
      </c>
      <c r="G66" s="68">
        <v>70</v>
      </c>
      <c r="H66" s="68">
        <v>70</v>
      </c>
    </row>
    <row r="67" spans="1:8" s="1" customFormat="1" ht="45" customHeight="1">
      <c r="A67" s="20" t="s">
        <v>148</v>
      </c>
      <c r="B67" s="63" t="s">
        <v>28</v>
      </c>
      <c r="C67" s="53" t="s">
        <v>17</v>
      </c>
      <c r="D67" s="53" t="s">
        <v>29</v>
      </c>
      <c r="E67" s="51"/>
      <c r="F67" s="50"/>
      <c r="G67" s="66">
        <f>G68+G72</f>
        <v>349.8</v>
      </c>
      <c r="H67" s="66">
        <f>H68+H72</f>
        <v>349.7</v>
      </c>
    </row>
    <row r="68" spans="1:8" ht="30" customHeight="1">
      <c r="A68" s="20" t="s">
        <v>149</v>
      </c>
      <c r="B68" s="80" t="s">
        <v>30</v>
      </c>
      <c r="C68" s="53" t="s">
        <v>17</v>
      </c>
      <c r="D68" s="53" t="s">
        <v>31</v>
      </c>
      <c r="E68" s="54"/>
      <c r="F68" s="53"/>
      <c r="G68" s="66">
        <f>G69</f>
        <v>310.8</v>
      </c>
      <c r="H68" s="66">
        <f>H69</f>
        <v>310.7</v>
      </c>
    </row>
    <row r="69" spans="1:8" ht="58.5" customHeight="1">
      <c r="A69" s="25" t="s">
        <v>150</v>
      </c>
      <c r="B69" s="36" t="s">
        <v>106</v>
      </c>
      <c r="C69" s="50" t="s">
        <v>17</v>
      </c>
      <c r="D69" s="50" t="s">
        <v>31</v>
      </c>
      <c r="E69" s="51" t="s">
        <v>95</v>
      </c>
      <c r="F69" s="50"/>
      <c r="G69" s="68">
        <f>G71</f>
        <v>310.8</v>
      </c>
      <c r="H69" s="68">
        <f>H71</f>
        <v>310.7</v>
      </c>
    </row>
    <row r="70" spans="1:13" ht="41.25" customHeight="1">
      <c r="A70" s="25" t="s">
        <v>151</v>
      </c>
      <c r="B70" s="36" t="s">
        <v>107</v>
      </c>
      <c r="C70" s="50" t="s">
        <v>17</v>
      </c>
      <c r="D70" s="50" t="s">
        <v>31</v>
      </c>
      <c r="E70" s="51" t="s">
        <v>95</v>
      </c>
      <c r="F70" s="50" t="s">
        <v>69</v>
      </c>
      <c r="G70" s="68">
        <f>G71</f>
        <v>310.8</v>
      </c>
      <c r="H70" s="68">
        <f>H71</f>
        <v>310.7</v>
      </c>
      <c r="M70" s="11"/>
    </row>
    <row r="71" spans="1:8" ht="40.5" customHeight="1">
      <c r="A71" s="25" t="s">
        <v>152</v>
      </c>
      <c r="B71" s="36" t="s">
        <v>71</v>
      </c>
      <c r="C71" s="50" t="s">
        <v>17</v>
      </c>
      <c r="D71" s="50" t="s">
        <v>31</v>
      </c>
      <c r="E71" s="51" t="s">
        <v>95</v>
      </c>
      <c r="F71" s="50" t="s">
        <v>67</v>
      </c>
      <c r="G71" s="68">
        <f>320-9.2</f>
        <v>310.8</v>
      </c>
      <c r="H71" s="68">
        <f>310.7</f>
        <v>310.7</v>
      </c>
    </row>
    <row r="72" spans="1:8" s="1" customFormat="1" ht="40.5" customHeight="1">
      <c r="A72" s="20" t="s">
        <v>308</v>
      </c>
      <c r="B72" s="63" t="s">
        <v>280</v>
      </c>
      <c r="C72" s="53" t="s">
        <v>17</v>
      </c>
      <c r="D72" s="53" t="s">
        <v>281</v>
      </c>
      <c r="E72" s="51"/>
      <c r="F72" s="50"/>
      <c r="G72" s="66">
        <f>G73</f>
        <v>39</v>
      </c>
      <c r="H72" s="66">
        <f>H73</f>
        <v>39</v>
      </c>
    </row>
    <row r="73" spans="1:8" s="1" customFormat="1" ht="51.75" customHeight="1">
      <c r="A73" s="25" t="s">
        <v>309</v>
      </c>
      <c r="B73" s="49" t="s">
        <v>134</v>
      </c>
      <c r="C73" s="50" t="s">
        <v>17</v>
      </c>
      <c r="D73" s="50" t="s">
        <v>281</v>
      </c>
      <c r="E73" s="51" t="s">
        <v>366</v>
      </c>
      <c r="F73" s="50"/>
      <c r="G73" s="68">
        <f>G75</f>
        <v>39</v>
      </c>
      <c r="H73" s="68">
        <f>H75</f>
        <v>39</v>
      </c>
    </row>
    <row r="74" spans="1:8" s="1" customFormat="1" ht="40.5" customHeight="1">
      <c r="A74" s="25" t="s">
        <v>310</v>
      </c>
      <c r="B74" s="36" t="s">
        <v>107</v>
      </c>
      <c r="C74" s="50" t="s">
        <v>17</v>
      </c>
      <c r="D74" s="50" t="s">
        <v>281</v>
      </c>
      <c r="E74" s="51" t="s">
        <v>366</v>
      </c>
      <c r="F74" s="50" t="s">
        <v>69</v>
      </c>
      <c r="G74" s="68">
        <f>G75</f>
        <v>39</v>
      </c>
      <c r="H74" s="68">
        <f>H75</f>
        <v>39</v>
      </c>
    </row>
    <row r="75" spans="1:8" s="1" customFormat="1" ht="40.5" customHeight="1">
      <c r="A75" s="25" t="s">
        <v>311</v>
      </c>
      <c r="B75" s="36" t="s">
        <v>71</v>
      </c>
      <c r="C75" s="50" t="s">
        <v>17</v>
      </c>
      <c r="D75" s="50" t="s">
        <v>281</v>
      </c>
      <c r="E75" s="51" t="s">
        <v>366</v>
      </c>
      <c r="F75" s="50" t="s">
        <v>67</v>
      </c>
      <c r="G75" s="68">
        <f>650-450-161</f>
        <v>39</v>
      </c>
      <c r="H75" s="68">
        <f>650-450-161</f>
        <v>39</v>
      </c>
    </row>
    <row r="76" spans="1:8" s="1" customFormat="1" ht="44.25" customHeight="1">
      <c r="A76" s="20" t="s">
        <v>153</v>
      </c>
      <c r="B76" s="62" t="s">
        <v>32</v>
      </c>
      <c r="C76" s="53" t="s">
        <v>17</v>
      </c>
      <c r="D76" s="53" t="s">
        <v>33</v>
      </c>
      <c r="E76" s="54"/>
      <c r="F76" s="50"/>
      <c r="G76" s="66">
        <f>G77</f>
        <v>48236</v>
      </c>
      <c r="H76" s="66">
        <f>H77</f>
        <v>48234.3</v>
      </c>
    </row>
    <row r="77" spans="1:8" ht="34.5" customHeight="1">
      <c r="A77" s="20" t="s">
        <v>154</v>
      </c>
      <c r="B77" s="67" t="s">
        <v>78</v>
      </c>
      <c r="C77" s="53" t="s">
        <v>17</v>
      </c>
      <c r="D77" s="53" t="s">
        <v>34</v>
      </c>
      <c r="E77" s="54"/>
      <c r="F77" s="53"/>
      <c r="G77" s="66">
        <f>G78+G81+G86</f>
        <v>48236</v>
      </c>
      <c r="H77" s="66">
        <f>H78+H81+H86</f>
        <v>48234.3</v>
      </c>
    </row>
    <row r="78" spans="1:8" s="1" customFormat="1" ht="28.5" customHeight="1">
      <c r="A78" s="25" t="s">
        <v>155</v>
      </c>
      <c r="B78" s="49" t="s">
        <v>161</v>
      </c>
      <c r="C78" s="50" t="s">
        <v>17</v>
      </c>
      <c r="D78" s="50" t="s">
        <v>34</v>
      </c>
      <c r="E78" s="51" t="s">
        <v>96</v>
      </c>
      <c r="F78" s="50"/>
      <c r="G78" s="68">
        <f>G79</f>
        <v>35199.5</v>
      </c>
      <c r="H78" s="68">
        <f>H79</f>
        <v>35197.9</v>
      </c>
    </row>
    <row r="79" spans="1:8" s="1" customFormat="1" ht="31.5" customHeight="1">
      <c r="A79" s="25" t="s">
        <v>156</v>
      </c>
      <c r="B79" s="49" t="s">
        <v>107</v>
      </c>
      <c r="C79" s="50" t="s">
        <v>17</v>
      </c>
      <c r="D79" s="50" t="s">
        <v>34</v>
      </c>
      <c r="E79" s="51" t="s">
        <v>96</v>
      </c>
      <c r="F79" s="50" t="s">
        <v>69</v>
      </c>
      <c r="G79" s="68">
        <f>G80</f>
        <v>35199.5</v>
      </c>
      <c r="H79" s="68">
        <f>H80</f>
        <v>35197.9</v>
      </c>
    </row>
    <row r="80" spans="1:8" s="1" customFormat="1" ht="40.5" customHeight="1">
      <c r="A80" s="25" t="s">
        <v>157</v>
      </c>
      <c r="B80" s="49" t="s">
        <v>71</v>
      </c>
      <c r="C80" s="50" t="s">
        <v>17</v>
      </c>
      <c r="D80" s="50" t="s">
        <v>34</v>
      </c>
      <c r="E80" s="51" t="s">
        <v>96</v>
      </c>
      <c r="F80" s="50" t="s">
        <v>67</v>
      </c>
      <c r="G80" s="68">
        <f>32018.4+964.7+1063.3+1185-31.9</f>
        <v>35199.5</v>
      </c>
      <c r="H80" s="68">
        <v>35197.9</v>
      </c>
    </row>
    <row r="81" spans="1:8" s="1" customFormat="1" ht="47.25" customHeight="1">
      <c r="A81" s="25" t="s">
        <v>312</v>
      </c>
      <c r="B81" s="49" t="s">
        <v>127</v>
      </c>
      <c r="C81" s="50" t="s">
        <v>17</v>
      </c>
      <c r="D81" s="50" t="s">
        <v>34</v>
      </c>
      <c r="E81" s="51" t="s">
        <v>97</v>
      </c>
      <c r="F81" s="50"/>
      <c r="G81" s="68">
        <f>G82+G84</f>
        <v>12036.5</v>
      </c>
      <c r="H81" s="68">
        <f>H82+H84</f>
        <v>12036.4</v>
      </c>
    </row>
    <row r="82" spans="1:8" s="1" customFormat="1" ht="40.5" customHeight="1">
      <c r="A82" s="25" t="s">
        <v>313</v>
      </c>
      <c r="B82" s="49" t="s">
        <v>107</v>
      </c>
      <c r="C82" s="50" t="s">
        <v>17</v>
      </c>
      <c r="D82" s="50" t="s">
        <v>34</v>
      </c>
      <c r="E82" s="51" t="s">
        <v>97</v>
      </c>
      <c r="F82" s="50" t="s">
        <v>69</v>
      </c>
      <c r="G82" s="68">
        <f>G83</f>
        <v>11644.1</v>
      </c>
      <c r="H82" s="68">
        <f>H83</f>
        <v>11644</v>
      </c>
    </row>
    <row r="83" spans="1:8" s="1" customFormat="1" ht="50.25" customHeight="1">
      <c r="A83" s="25" t="s">
        <v>314</v>
      </c>
      <c r="B83" s="49" t="s">
        <v>71</v>
      </c>
      <c r="C83" s="50" t="s">
        <v>17</v>
      </c>
      <c r="D83" s="50" t="s">
        <v>34</v>
      </c>
      <c r="E83" s="51" t="s">
        <v>97</v>
      </c>
      <c r="F83" s="50" t="s">
        <v>67</v>
      </c>
      <c r="G83" s="68">
        <f>12309.4+483+600-977.4-770.9</f>
        <v>11644.1</v>
      </c>
      <c r="H83" s="68">
        <v>11644</v>
      </c>
    </row>
    <row r="84" spans="1:8" s="1" customFormat="1" ht="50.25" customHeight="1">
      <c r="A84" s="25" t="s">
        <v>315</v>
      </c>
      <c r="B84" s="26" t="s">
        <v>72</v>
      </c>
      <c r="C84" s="50" t="s">
        <v>17</v>
      </c>
      <c r="D84" s="50" t="s">
        <v>34</v>
      </c>
      <c r="E84" s="51" t="s">
        <v>97</v>
      </c>
      <c r="F84" s="50" t="s">
        <v>70</v>
      </c>
      <c r="G84" s="68">
        <f>G85</f>
        <v>392.4</v>
      </c>
      <c r="H84" s="68">
        <f>H85</f>
        <v>392.4</v>
      </c>
    </row>
    <row r="85" spans="1:8" s="1" customFormat="1" ht="50.25" customHeight="1">
      <c r="A85" s="25" t="s">
        <v>316</v>
      </c>
      <c r="B85" s="26" t="s">
        <v>73</v>
      </c>
      <c r="C85" s="50" t="s">
        <v>17</v>
      </c>
      <c r="D85" s="50" t="s">
        <v>34</v>
      </c>
      <c r="E85" s="51" t="s">
        <v>97</v>
      </c>
      <c r="F85" s="50" t="s">
        <v>68</v>
      </c>
      <c r="G85" s="68">
        <f>600-207.6</f>
        <v>392.4</v>
      </c>
      <c r="H85" s="68">
        <v>392.4</v>
      </c>
    </row>
    <row r="86" spans="1:8" ht="36" customHeight="1">
      <c r="A86" s="25" t="s">
        <v>317</v>
      </c>
      <c r="B86" s="49" t="s">
        <v>128</v>
      </c>
      <c r="C86" s="50" t="s">
        <v>17</v>
      </c>
      <c r="D86" s="50" t="s">
        <v>34</v>
      </c>
      <c r="E86" s="51" t="s">
        <v>98</v>
      </c>
      <c r="F86" s="50"/>
      <c r="G86" s="68">
        <f>G87</f>
        <v>1000</v>
      </c>
      <c r="H86" s="68">
        <f>H87</f>
        <v>1000</v>
      </c>
    </row>
    <row r="87" spans="1:8" s="1" customFormat="1" ht="41.25" customHeight="1">
      <c r="A87" s="25" t="s">
        <v>318</v>
      </c>
      <c r="B87" s="49" t="s">
        <v>107</v>
      </c>
      <c r="C87" s="50" t="s">
        <v>17</v>
      </c>
      <c r="D87" s="50" t="s">
        <v>34</v>
      </c>
      <c r="E87" s="51" t="s">
        <v>98</v>
      </c>
      <c r="F87" s="50" t="s">
        <v>69</v>
      </c>
      <c r="G87" s="68">
        <f>G88</f>
        <v>1000</v>
      </c>
      <c r="H87" s="68">
        <f>H88</f>
        <v>1000</v>
      </c>
    </row>
    <row r="88" spans="1:8" ht="47.25" customHeight="1">
      <c r="A88" s="25" t="s">
        <v>319</v>
      </c>
      <c r="B88" s="49" t="s">
        <v>71</v>
      </c>
      <c r="C88" s="50" t="s">
        <v>17</v>
      </c>
      <c r="D88" s="50" t="s">
        <v>34</v>
      </c>
      <c r="E88" s="51" t="s">
        <v>98</v>
      </c>
      <c r="F88" s="50" t="s">
        <v>67</v>
      </c>
      <c r="G88" s="68">
        <v>1000</v>
      </c>
      <c r="H88" s="68">
        <v>1000</v>
      </c>
    </row>
    <row r="89" spans="1:8" s="1" customFormat="1" ht="44.25" customHeight="1">
      <c r="A89" s="20" t="s">
        <v>158</v>
      </c>
      <c r="B89" s="67" t="s">
        <v>165</v>
      </c>
      <c r="C89" s="53" t="s">
        <v>17</v>
      </c>
      <c r="D89" s="53" t="s">
        <v>166</v>
      </c>
      <c r="E89" s="54"/>
      <c r="F89" s="53"/>
      <c r="G89" s="66">
        <f aca="true" t="shared" si="1" ref="G89:H92">G90</f>
        <v>135</v>
      </c>
      <c r="H89" s="66">
        <f t="shared" si="1"/>
        <v>135</v>
      </c>
    </row>
    <row r="90" spans="1:8" s="1" customFormat="1" ht="28.5">
      <c r="A90" s="25" t="s">
        <v>159</v>
      </c>
      <c r="B90" s="67" t="s">
        <v>168</v>
      </c>
      <c r="C90" s="53" t="s">
        <v>17</v>
      </c>
      <c r="D90" s="53" t="s">
        <v>169</v>
      </c>
      <c r="E90" s="54"/>
      <c r="F90" s="53"/>
      <c r="G90" s="66">
        <f t="shared" si="1"/>
        <v>135</v>
      </c>
      <c r="H90" s="66">
        <f t="shared" si="1"/>
        <v>135</v>
      </c>
    </row>
    <row r="91" spans="1:8" s="1" customFormat="1" ht="71.25" customHeight="1">
      <c r="A91" s="25" t="s">
        <v>160</v>
      </c>
      <c r="B91" s="49" t="s">
        <v>171</v>
      </c>
      <c r="C91" s="50" t="s">
        <v>17</v>
      </c>
      <c r="D91" s="50" t="s">
        <v>169</v>
      </c>
      <c r="E91" s="51" t="s">
        <v>172</v>
      </c>
      <c r="F91" s="50"/>
      <c r="G91" s="68">
        <f t="shared" si="1"/>
        <v>135</v>
      </c>
      <c r="H91" s="68">
        <f t="shared" si="1"/>
        <v>135</v>
      </c>
    </row>
    <row r="92" spans="1:8" s="1" customFormat="1" ht="48" customHeight="1">
      <c r="A92" s="25" t="s">
        <v>162</v>
      </c>
      <c r="B92" s="49" t="s">
        <v>107</v>
      </c>
      <c r="C92" s="50" t="s">
        <v>17</v>
      </c>
      <c r="D92" s="50" t="s">
        <v>169</v>
      </c>
      <c r="E92" s="51" t="s">
        <v>172</v>
      </c>
      <c r="F92" s="50" t="s">
        <v>69</v>
      </c>
      <c r="G92" s="68">
        <f t="shared" si="1"/>
        <v>135</v>
      </c>
      <c r="H92" s="68">
        <f t="shared" si="1"/>
        <v>135</v>
      </c>
    </row>
    <row r="93" spans="1:8" s="1" customFormat="1" ht="48" customHeight="1">
      <c r="A93" s="25" t="s">
        <v>163</v>
      </c>
      <c r="B93" s="49" t="s">
        <v>71</v>
      </c>
      <c r="C93" s="50" t="s">
        <v>17</v>
      </c>
      <c r="D93" s="50" t="s">
        <v>169</v>
      </c>
      <c r="E93" s="51" t="s">
        <v>172</v>
      </c>
      <c r="F93" s="50" t="s">
        <v>67</v>
      </c>
      <c r="G93" s="68">
        <v>135</v>
      </c>
      <c r="H93" s="68">
        <v>135</v>
      </c>
    </row>
    <row r="94" spans="1:8" s="1" customFormat="1" ht="26.25" customHeight="1">
      <c r="A94" s="20" t="s">
        <v>164</v>
      </c>
      <c r="B94" s="62" t="s">
        <v>35</v>
      </c>
      <c r="C94" s="53" t="s">
        <v>17</v>
      </c>
      <c r="D94" s="53" t="s">
        <v>36</v>
      </c>
      <c r="E94" s="54"/>
      <c r="F94" s="50"/>
      <c r="G94" s="66">
        <f>G95+G99</f>
        <v>2311.2999999999997</v>
      </c>
      <c r="H94" s="66">
        <f>H95+H99</f>
        <v>2311.2</v>
      </c>
    </row>
    <row r="95" spans="1:8" ht="36.75" customHeight="1">
      <c r="A95" s="20" t="s">
        <v>167</v>
      </c>
      <c r="B95" s="74" t="s">
        <v>110</v>
      </c>
      <c r="C95" s="53" t="s">
        <v>17</v>
      </c>
      <c r="D95" s="53" t="s">
        <v>109</v>
      </c>
      <c r="E95" s="54"/>
      <c r="F95" s="50"/>
      <c r="G95" s="66">
        <f aca="true" t="shared" si="2" ref="G95:H97">G96</f>
        <v>110.1</v>
      </c>
      <c r="H95" s="66">
        <f t="shared" si="2"/>
        <v>110.1</v>
      </c>
    </row>
    <row r="96" spans="1:8" s="1" customFormat="1" ht="90">
      <c r="A96" s="25" t="s">
        <v>170</v>
      </c>
      <c r="B96" s="55" t="s">
        <v>112</v>
      </c>
      <c r="C96" s="50" t="s">
        <v>17</v>
      </c>
      <c r="D96" s="50" t="s">
        <v>109</v>
      </c>
      <c r="E96" s="51" t="s">
        <v>111</v>
      </c>
      <c r="F96" s="50"/>
      <c r="G96" s="68">
        <f t="shared" si="2"/>
        <v>110.1</v>
      </c>
      <c r="H96" s="68">
        <f t="shared" si="2"/>
        <v>110.1</v>
      </c>
    </row>
    <row r="97" spans="1:8" ht="30">
      <c r="A97" s="25" t="s">
        <v>173</v>
      </c>
      <c r="B97" s="49" t="s">
        <v>107</v>
      </c>
      <c r="C97" s="50" t="s">
        <v>17</v>
      </c>
      <c r="D97" s="50" t="s">
        <v>109</v>
      </c>
      <c r="E97" s="51" t="s">
        <v>111</v>
      </c>
      <c r="F97" s="50" t="s">
        <v>69</v>
      </c>
      <c r="G97" s="68">
        <f t="shared" si="2"/>
        <v>110.1</v>
      </c>
      <c r="H97" s="68">
        <f t="shared" si="2"/>
        <v>110.1</v>
      </c>
    </row>
    <row r="98" spans="1:8" s="1" customFormat="1" ht="45">
      <c r="A98" s="25" t="s">
        <v>174</v>
      </c>
      <c r="B98" s="49" t="s">
        <v>71</v>
      </c>
      <c r="C98" s="50" t="s">
        <v>17</v>
      </c>
      <c r="D98" s="50" t="s">
        <v>109</v>
      </c>
      <c r="E98" s="51" t="s">
        <v>111</v>
      </c>
      <c r="F98" s="50" t="s">
        <v>67</v>
      </c>
      <c r="G98" s="68">
        <f>200-89.9</f>
        <v>110.1</v>
      </c>
      <c r="H98" s="68">
        <f>200-89.9</f>
        <v>110.1</v>
      </c>
    </row>
    <row r="99" spans="1:8" s="1" customFormat="1" ht="32.25" customHeight="1">
      <c r="A99" s="20" t="s">
        <v>323</v>
      </c>
      <c r="B99" s="67" t="s">
        <v>129</v>
      </c>
      <c r="C99" s="53" t="s">
        <v>17</v>
      </c>
      <c r="D99" s="53" t="s">
        <v>130</v>
      </c>
      <c r="E99" s="54"/>
      <c r="F99" s="53"/>
      <c r="G99" s="66">
        <f>G103+G106+G109+G112+G100+G115</f>
        <v>2201.2</v>
      </c>
      <c r="H99" s="66">
        <f>H103+H106+H109+H112+H100+H115</f>
        <v>2201.1</v>
      </c>
    </row>
    <row r="100" spans="1:8" s="1" customFormat="1" ht="30.75" customHeight="1">
      <c r="A100" s="25" t="s">
        <v>324</v>
      </c>
      <c r="B100" s="49" t="s">
        <v>131</v>
      </c>
      <c r="C100" s="50" t="s">
        <v>17</v>
      </c>
      <c r="D100" s="50" t="s">
        <v>130</v>
      </c>
      <c r="E100" s="51" t="s">
        <v>132</v>
      </c>
      <c r="F100" s="53"/>
      <c r="G100" s="68">
        <f>G101</f>
        <v>1387.1</v>
      </c>
      <c r="H100" s="68">
        <f>H101</f>
        <v>1387</v>
      </c>
    </row>
    <row r="101" spans="1:8" s="1" customFormat="1" ht="30" customHeight="1">
      <c r="A101" s="25" t="s">
        <v>325</v>
      </c>
      <c r="B101" s="49" t="s">
        <v>107</v>
      </c>
      <c r="C101" s="50" t="s">
        <v>17</v>
      </c>
      <c r="D101" s="50" t="s">
        <v>130</v>
      </c>
      <c r="E101" s="51" t="s">
        <v>132</v>
      </c>
      <c r="F101" s="50" t="s">
        <v>69</v>
      </c>
      <c r="G101" s="68">
        <f>G102</f>
        <v>1387.1</v>
      </c>
      <c r="H101" s="68">
        <f>H102</f>
        <v>1387</v>
      </c>
    </row>
    <row r="102" spans="1:8" s="1" customFormat="1" ht="46.5" customHeight="1">
      <c r="A102" s="25" t="s">
        <v>326</v>
      </c>
      <c r="B102" s="49" t="s">
        <v>71</v>
      </c>
      <c r="C102" s="50" t="s">
        <v>17</v>
      </c>
      <c r="D102" s="50" t="s">
        <v>130</v>
      </c>
      <c r="E102" s="51" t="s">
        <v>132</v>
      </c>
      <c r="F102" s="50" t="s">
        <v>67</v>
      </c>
      <c r="G102" s="68">
        <f>1225+162.1</f>
        <v>1387.1</v>
      </c>
      <c r="H102" s="68">
        <v>1387</v>
      </c>
    </row>
    <row r="103" spans="1:8" s="1" customFormat="1" ht="60.75" customHeight="1">
      <c r="A103" s="25" t="s">
        <v>327</v>
      </c>
      <c r="B103" s="49" t="s">
        <v>133</v>
      </c>
      <c r="C103" s="50" t="s">
        <v>17</v>
      </c>
      <c r="D103" s="50" t="s">
        <v>130</v>
      </c>
      <c r="E103" s="51" t="s">
        <v>364</v>
      </c>
      <c r="F103" s="50"/>
      <c r="G103" s="68">
        <f>G104</f>
        <v>135</v>
      </c>
      <c r="H103" s="68">
        <f>H104</f>
        <v>135</v>
      </c>
    </row>
    <row r="104" spans="1:8" s="1" customFormat="1" ht="35.25" customHeight="1">
      <c r="A104" s="25" t="s">
        <v>328</v>
      </c>
      <c r="B104" s="49" t="s">
        <v>107</v>
      </c>
      <c r="C104" s="50" t="s">
        <v>17</v>
      </c>
      <c r="D104" s="50" t="s">
        <v>130</v>
      </c>
      <c r="E104" s="51" t="s">
        <v>364</v>
      </c>
      <c r="F104" s="50" t="s">
        <v>69</v>
      </c>
      <c r="G104" s="68">
        <f>G105</f>
        <v>135</v>
      </c>
      <c r="H104" s="68">
        <f>H105</f>
        <v>135</v>
      </c>
    </row>
    <row r="105" spans="1:8" s="1" customFormat="1" ht="43.5" customHeight="1">
      <c r="A105" s="25" t="s">
        <v>329</v>
      </c>
      <c r="B105" s="49" t="s">
        <v>71</v>
      </c>
      <c r="C105" s="50" t="s">
        <v>17</v>
      </c>
      <c r="D105" s="50" t="s">
        <v>130</v>
      </c>
      <c r="E105" s="51" t="s">
        <v>364</v>
      </c>
      <c r="F105" s="50" t="s">
        <v>67</v>
      </c>
      <c r="G105" s="68">
        <v>135</v>
      </c>
      <c r="H105" s="68">
        <v>135</v>
      </c>
    </row>
    <row r="106" spans="1:8" s="1" customFormat="1" ht="108" customHeight="1">
      <c r="A106" s="25" t="s">
        <v>330</v>
      </c>
      <c r="B106" s="49" t="s">
        <v>363</v>
      </c>
      <c r="C106" s="50" t="s">
        <v>17</v>
      </c>
      <c r="D106" s="50" t="s">
        <v>130</v>
      </c>
      <c r="E106" s="51" t="s">
        <v>365</v>
      </c>
      <c r="F106" s="50"/>
      <c r="G106" s="68">
        <f>G107</f>
        <v>99.1</v>
      </c>
      <c r="H106" s="68">
        <f>H107</f>
        <v>99.1</v>
      </c>
    </row>
    <row r="107" spans="1:8" s="1" customFormat="1" ht="37.5" customHeight="1">
      <c r="A107" s="25" t="s">
        <v>331</v>
      </c>
      <c r="B107" s="49" t="s">
        <v>107</v>
      </c>
      <c r="C107" s="50" t="s">
        <v>17</v>
      </c>
      <c r="D107" s="50" t="s">
        <v>130</v>
      </c>
      <c r="E107" s="51" t="s">
        <v>365</v>
      </c>
      <c r="F107" s="50" t="s">
        <v>69</v>
      </c>
      <c r="G107" s="68">
        <f>G108</f>
        <v>99.1</v>
      </c>
      <c r="H107" s="68">
        <f>H108</f>
        <v>99.1</v>
      </c>
    </row>
    <row r="108" spans="1:8" ht="47.25" customHeight="1">
      <c r="A108" s="25" t="s">
        <v>332</v>
      </c>
      <c r="B108" s="49" t="s">
        <v>71</v>
      </c>
      <c r="C108" s="50" t="s">
        <v>17</v>
      </c>
      <c r="D108" s="50" t="s">
        <v>130</v>
      </c>
      <c r="E108" s="51" t="s">
        <v>365</v>
      </c>
      <c r="F108" s="50" t="s">
        <v>67</v>
      </c>
      <c r="G108" s="68">
        <f>100-0.9</f>
        <v>99.1</v>
      </c>
      <c r="H108" s="68">
        <f>100-0.9</f>
        <v>99.1</v>
      </c>
    </row>
    <row r="109" spans="1:8" ht="51.75" customHeight="1">
      <c r="A109" s="25" t="s">
        <v>333</v>
      </c>
      <c r="B109" s="49" t="s">
        <v>134</v>
      </c>
      <c r="C109" s="50" t="s">
        <v>17</v>
      </c>
      <c r="D109" s="50" t="s">
        <v>130</v>
      </c>
      <c r="E109" s="51" t="s">
        <v>366</v>
      </c>
      <c r="F109" s="50"/>
      <c r="G109" s="68">
        <f>G110</f>
        <v>170</v>
      </c>
      <c r="H109" s="68">
        <f>H110</f>
        <v>170</v>
      </c>
    </row>
    <row r="110" spans="1:8" ht="33.75" customHeight="1">
      <c r="A110" s="25" t="s">
        <v>334</v>
      </c>
      <c r="B110" s="49" t="s">
        <v>107</v>
      </c>
      <c r="C110" s="50" t="s">
        <v>17</v>
      </c>
      <c r="D110" s="50" t="s">
        <v>130</v>
      </c>
      <c r="E110" s="51" t="s">
        <v>366</v>
      </c>
      <c r="F110" s="50" t="s">
        <v>69</v>
      </c>
      <c r="G110" s="68">
        <f>G111</f>
        <v>170</v>
      </c>
      <c r="H110" s="68">
        <f>H111</f>
        <v>170</v>
      </c>
    </row>
    <row r="111" spans="1:8" s="1" customFormat="1" ht="46.5" customHeight="1">
      <c r="A111" s="25" t="s">
        <v>335</v>
      </c>
      <c r="B111" s="49" t="s">
        <v>71</v>
      </c>
      <c r="C111" s="50" t="s">
        <v>17</v>
      </c>
      <c r="D111" s="50" t="s">
        <v>130</v>
      </c>
      <c r="E111" s="51" t="s">
        <v>366</v>
      </c>
      <c r="F111" s="50" t="s">
        <v>67</v>
      </c>
      <c r="G111" s="68">
        <v>170</v>
      </c>
      <c r="H111" s="68">
        <v>170</v>
      </c>
    </row>
    <row r="112" spans="1:8" ht="124.5" customHeight="1">
      <c r="A112" s="32" t="s">
        <v>336</v>
      </c>
      <c r="B112" s="79" t="s">
        <v>135</v>
      </c>
      <c r="C112" s="81" t="s">
        <v>17</v>
      </c>
      <c r="D112" s="81" t="s">
        <v>130</v>
      </c>
      <c r="E112" s="82" t="s">
        <v>367</v>
      </c>
      <c r="F112" s="81"/>
      <c r="G112" s="68">
        <f>G113</f>
        <v>340</v>
      </c>
      <c r="H112" s="68">
        <f>H113</f>
        <v>340</v>
      </c>
    </row>
    <row r="113" spans="1:8" ht="30.75" customHeight="1">
      <c r="A113" s="32" t="s">
        <v>337</v>
      </c>
      <c r="B113" s="79" t="s">
        <v>107</v>
      </c>
      <c r="C113" s="81" t="s">
        <v>17</v>
      </c>
      <c r="D113" s="81" t="s">
        <v>130</v>
      </c>
      <c r="E113" s="82" t="s">
        <v>367</v>
      </c>
      <c r="F113" s="81" t="s">
        <v>69</v>
      </c>
      <c r="G113" s="68">
        <f>G114</f>
        <v>340</v>
      </c>
      <c r="H113" s="68">
        <f>H114</f>
        <v>340</v>
      </c>
    </row>
    <row r="114" spans="1:8" ht="63.75" customHeight="1">
      <c r="A114" s="32" t="s">
        <v>338</v>
      </c>
      <c r="B114" s="79" t="s">
        <v>71</v>
      </c>
      <c r="C114" s="81" t="s">
        <v>17</v>
      </c>
      <c r="D114" s="81" t="s">
        <v>130</v>
      </c>
      <c r="E114" s="82" t="s">
        <v>367</v>
      </c>
      <c r="F114" s="81" t="s">
        <v>67</v>
      </c>
      <c r="G114" s="68">
        <f>240+100</f>
        <v>340</v>
      </c>
      <c r="H114" s="68">
        <f>240+100</f>
        <v>340</v>
      </c>
    </row>
    <row r="115" spans="1:8" s="1" customFormat="1" ht="63.75" customHeight="1">
      <c r="A115" s="25" t="s">
        <v>320</v>
      </c>
      <c r="B115" s="49" t="s">
        <v>356</v>
      </c>
      <c r="C115" s="50" t="s">
        <v>17</v>
      </c>
      <c r="D115" s="81" t="s">
        <v>130</v>
      </c>
      <c r="E115" s="51" t="s">
        <v>368</v>
      </c>
      <c r="F115" s="50"/>
      <c r="G115" s="68">
        <f>G116</f>
        <v>70</v>
      </c>
      <c r="H115" s="68">
        <f>H116</f>
        <v>70</v>
      </c>
    </row>
    <row r="116" spans="1:8" s="1" customFormat="1" ht="63.75" customHeight="1">
      <c r="A116" s="25" t="s">
        <v>321</v>
      </c>
      <c r="B116" s="49" t="s">
        <v>107</v>
      </c>
      <c r="C116" s="50" t="s">
        <v>17</v>
      </c>
      <c r="D116" s="81" t="s">
        <v>130</v>
      </c>
      <c r="E116" s="51" t="s">
        <v>368</v>
      </c>
      <c r="F116" s="50" t="s">
        <v>69</v>
      </c>
      <c r="G116" s="68">
        <f>G117</f>
        <v>70</v>
      </c>
      <c r="H116" s="68">
        <f>H117</f>
        <v>70</v>
      </c>
    </row>
    <row r="117" spans="1:8" s="1" customFormat="1" ht="63.75" customHeight="1">
      <c r="A117" s="25" t="s">
        <v>322</v>
      </c>
      <c r="B117" s="49" t="s">
        <v>71</v>
      </c>
      <c r="C117" s="50" t="s">
        <v>17</v>
      </c>
      <c r="D117" s="81" t="s">
        <v>130</v>
      </c>
      <c r="E117" s="51" t="s">
        <v>368</v>
      </c>
      <c r="F117" s="50" t="s">
        <v>67</v>
      </c>
      <c r="G117" s="68">
        <v>70</v>
      </c>
      <c r="H117" s="68">
        <v>70</v>
      </c>
    </row>
    <row r="118" spans="1:8" ht="23.25" customHeight="1">
      <c r="A118" s="20" t="s">
        <v>175</v>
      </c>
      <c r="B118" s="62" t="s">
        <v>37</v>
      </c>
      <c r="C118" s="53" t="s">
        <v>17</v>
      </c>
      <c r="D118" s="53" t="s">
        <v>38</v>
      </c>
      <c r="E118" s="54"/>
      <c r="F118" s="50"/>
      <c r="G118" s="66">
        <f>G119</f>
        <v>4516.5</v>
      </c>
      <c r="H118" s="66">
        <f>H119</f>
        <v>4516.200000000001</v>
      </c>
    </row>
    <row r="119" spans="1:8" s="1" customFormat="1" ht="28.5" customHeight="1">
      <c r="A119" s="20" t="s">
        <v>176</v>
      </c>
      <c r="B119" s="67" t="s">
        <v>39</v>
      </c>
      <c r="C119" s="53" t="s">
        <v>17</v>
      </c>
      <c r="D119" s="53" t="s">
        <v>40</v>
      </c>
      <c r="E119" s="54"/>
      <c r="F119" s="53"/>
      <c r="G119" s="66">
        <f>G120+G123</f>
        <v>4516.5</v>
      </c>
      <c r="H119" s="66">
        <f>H120+H123</f>
        <v>4516.200000000001</v>
      </c>
    </row>
    <row r="120" spans="1:8" ht="57.75" customHeight="1">
      <c r="A120" s="25" t="s">
        <v>177</v>
      </c>
      <c r="B120" s="49" t="s">
        <v>119</v>
      </c>
      <c r="C120" s="50" t="s">
        <v>17</v>
      </c>
      <c r="D120" s="50" t="s">
        <v>40</v>
      </c>
      <c r="E120" s="51" t="s">
        <v>99</v>
      </c>
      <c r="F120" s="50"/>
      <c r="G120" s="68">
        <f>G121</f>
        <v>2133.6</v>
      </c>
      <c r="H120" s="68">
        <f>H121</f>
        <v>2133.4</v>
      </c>
    </row>
    <row r="121" spans="1:8" s="1" customFormat="1" ht="39" customHeight="1">
      <c r="A121" s="25" t="s">
        <v>178</v>
      </c>
      <c r="B121" s="49" t="s">
        <v>107</v>
      </c>
      <c r="C121" s="50" t="s">
        <v>17</v>
      </c>
      <c r="D121" s="50" t="s">
        <v>40</v>
      </c>
      <c r="E121" s="51" t="s">
        <v>99</v>
      </c>
      <c r="F121" s="50" t="s">
        <v>69</v>
      </c>
      <c r="G121" s="68">
        <f>G122</f>
        <v>2133.6</v>
      </c>
      <c r="H121" s="68">
        <f>H122</f>
        <v>2133.4</v>
      </c>
    </row>
    <row r="122" spans="1:8" s="1" customFormat="1" ht="50.25" customHeight="1">
      <c r="A122" s="25" t="s">
        <v>179</v>
      </c>
      <c r="B122" s="49" t="s">
        <v>71</v>
      </c>
      <c r="C122" s="50" t="s">
        <v>17</v>
      </c>
      <c r="D122" s="50" t="s">
        <v>40</v>
      </c>
      <c r="E122" s="51" t="s">
        <v>99</v>
      </c>
      <c r="F122" s="50" t="s">
        <v>67</v>
      </c>
      <c r="G122" s="68">
        <f>2525-260-131.4</f>
        <v>2133.6</v>
      </c>
      <c r="H122" s="68">
        <v>2133.4</v>
      </c>
    </row>
    <row r="123" spans="1:8" s="1" customFormat="1" ht="36.75" customHeight="1">
      <c r="A123" s="25" t="s">
        <v>339</v>
      </c>
      <c r="B123" s="49" t="s">
        <v>77</v>
      </c>
      <c r="C123" s="50" t="s">
        <v>17</v>
      </c>
      <c r="D123" s="50" t="s">
        <v>40</v>
      </c>
      <c r="E123" s="51" t="s">
        <v>100</v>
      </c>
      <c r="F123" s="50"/>
      <c r="G123" s="68">
        <f>G124</f>
        <v>2382.9</v>
      </c>
      <c r="H123" s="68">
        <f>H124</f>
        <v>2382.8</v>
      </c>
    </row>
    <row r="124" spans="1:8" s="1" customFormat="1" ht="31.5" customHeight="1">
      <c r="A124" s="25" t="s">
        <v>340</v>
      </c>
      <c r="B124" s="49" t="s">
        <v>107</v>
      </c>
      <c r="C124" s="50" t="s">
        <v>17</v>
      </c>
      <c r="D124" s="50" t="s">
        <v>40</v>
      </c>
      <c r="E124" s="51" t="s">
        <v>100</v>
      </c>
      <c r="F124" s="50" t="s">
        <v>69</v>
      </c>
      <c r="G124" s="68">
        <f>G125</f>
        <v>2382.9</v>
      </c>
      <c r="H124" s="68">
        <f>H125</f>
        <v>2382.8</v>
      </c>
    </row>
    <row r="125" spans="1:8" s="1" customFormat="1" ht="49.5" customHeight="1">
      <c r="A125" s="25" t="s">
        <v>341</v>
      </c>
      <c r="B125" s="49" t="s">
        <v>71</v>
      </c>
      <c r="C125" s="50" t="s">
        <v>17</v>
      </c>
      <c r="D125" s="50" t="s">
        <v>40</v>
      </c>
      <c r="E125" s="51" t="s">
        <v>100</v>
      </c>
      <c r="F125" s="50" t="s">
        <v>67</v>
      </c>
      <c r="G125" s="68">
        <f>2629.8-246.9</f>
        <v>2382.9</v>
      </c>
      <c r="H125" s="68">
        <v>2382.8</v>
      </c>
    </row>
    <row r="126" spans="1:8" s="1" customFormat="1" ht="25.5" customHeight="1">
      <c r="A126" s="20" t="s">
        <v>180</v>
      </c>
      <c r="B126" s="62" t="s">
        <v>41</v>
      </c>
      <c r="C126" s="53" t="s">
        <v>17</v>
      </c>
      <c r="D126" s="53" t="s">
        <v>42</v>
      </c>
      <c r="E126" s="54"/>
      <c r="F126" s="53"/>
      <c r="G126" s="66">
        <f>G127+G131+G135</f>
        <v>14213.699999999999</v>
      </c>
      <c r="H126" s="66">
        <f>H127+H131+H135</f>
        <v>13233.7</v>
      </c>
    </row>
    <row r="127" spans="1:8" s="1" customFormat="1" ht="15">
      <c r="A127" s="20" t="s">
        <v>195</v>
      </c>
      <c r="B127" s="52" t="s">
        <v>136</v>
      </c>
      <c r="C127" s="53" t="s">
        <v>17</v>
      </c>
      <c r="D127" s="53" t="s">
        <v>137</v>
      </c>
      <c r="E127" s="54"/>
      <c r="F127" s="53"/>
      <c r="G127" s="66">
        <f aca="true" t="shared" si="3" ref="G127:H129">G128</f>
        <v>274</v>
      </c>
      <c r="H127" s="66">
        <f t="shared" si="3"/>
        <v>273.6</v>
      </c>
    </row>
    <row r="128" spans="1:8" s="1" customFormat="1" ht="178.5" customHeight="1">
      <c r="A128" s="25" t="s">
        <v>181</v>
      </c>
      <c r="B128" s="49" t="s">
        <v>138</v>
      </c>
      <c r="C128" s="50" t="s">
        <v>17</v>
      </c>
      <c r="D128" s="50" t="s">
        <v>137</v>
      </c>
      <c r="E128" s="51" t="s">
        <v>116</v>
      </c>
      <c r="F128" s="50"/>
      <c r="G128" s="68">
        <f t="shared" si="3"/>
        <v>274</v>
      </c>
      <c r="H128" s="68">
        <f t="shared" si="3"/>
        <v>273.6</v>
      </c>
    </row>
    <row r="129" spans="1:8" ht="30">
      <c r="A129" s="25" t="s">
        <v>182</v>
      </c>
      <c r="B129" s="55" t="s">
        <v>74</v>
      </c>
      <c r="C129" s="50" t="s">
        <v>17</v>
      </c>
      <c r="D129" s="50" t="s">
        <v>137</v>
      </c>
      <c r="E129" s="51" t="s">
        <v>116</v>
      </c>
      <c r="F129" s="50" t="s">
        <v>66</v>
      </c>
      <c r="G129" s="68">
        <f t="shared" si="3"/>
        <v>274</v>
      </c>
      <c r="H129" s="68">
        <f t="shared" si="3"/>
        <v>273.6</v>
      </c>
    </row>
    <row r="130" spans="1:8" ht="41.25" customHeight="1">
      <c r="A130" s="25" t="s">
        <v>183</v>
      </c>
      <c r="B130" s="79" t="s">
        <v>86</v>
      </c>
      <c r="C130" s="50" t="s">
        <v>17</v>
      </c>
      <c r="D130" s="50" t="s">
        <v>137</v>
      </c>
      <c r="E130" s="51" t="s">
        <v>116</v>
      </c>
      <c r="F130" s="50" t="s">
        <v>85</v>
      </c>
      <c r="G130" s="68">
        <v>274</v>
      </c>
      <c r="H130" s="68">
        <v>273.6</v>
      </c>
    </row>
    <row r="131" spans="1:8" s="1" customFormat="1" ht="27.75" customHeight="1">
      <c r="A131" s="20" t="s">
        <v>342</v>
      </c>
      <c r="B131" s="52" t="s">
        <v>196</v>
      </c>
      <c r="C131" s="53" t="s">
        <v>17</v>
      </c>
      <c r="D131" s="53" t="s">
        <v>197</v>
      </c>
      <c r="E131" s="54"/>
      <c r="F131" s="53"/>
      <c r="G131" s="66">
        <f aca="true" t="shared" si="4" ref="G131:H133">G132</f>
        <v>175.6</v>
      </c>
      <c r="H131" s="66">
        <f t="shared" si="4"/>
        <v>175.4</v>
      </c>
    </row>
    <row r="132" spans="1:8" s="1" customFormat="1" ht="171" customHeight="1">
      <c r="A132" s="25" t="s">
        <v>343</v>
      </c>
      <c r="B132" s="49" t="s">
        <v>138</v>
      </c>
      <c r="C132" s="50" t="s">
        <v>17</v>
      </c>
      <c r="D132" s="50" t="s">
        <v>197</v>
      </c>
      <c r="E132" s="51" t="s">
        <v>116</v>
      </c>
      <c r="F132" s="50"/>
      <c r="G132" s="68">
        <f t="shared" si="4"/>
        <v>175.6</v>
      </c>
      <c r="H132" s="68">
        <f t="shared" si="4"/>
        <v>175.4</v>
      </c>
    </row>
    <row r="133" spans="1:8" s="1" customFormat="1" ht="37.5" customHeight="1">
      <c r="A133" s="25" t="s">
        <v>344</v>
      </c>
      <c r="B133" s="55" t="s">
        <v>74</v>
      </c>
      <c r="C133" s="50" t="s">
        <v>17</v>
      </c>
      <c r="D133" s="50" t="s">
        <v>197</v>
      </c>
      <c r="E133" s="51" t="s">
        <v>116</v>
      </c>
      <c r="F133" s="50" t="s">
        <v>66</v>
      </c>
      <c r="G133" s="68">
        <f t="shared" si="4"/>
        <v>175.6</v>
      </c>
      <c r="H133" s="68">
        <f t="shared" si="4"/>
        <v>175.4</v>
      </c>
    </row>
    <row r="134" spans="1:8" s="1" customFormat="1" ht="41.25" customHeight="1">
      <c r="A134" s="25" t="s">
        <v>345</v>
      </c>
      <c r="B134" s="79" t="s">
        <v>86</v>
      </c>
      <c r="C134" s="50" t="s">
        <v>17</v>
      </c>
      <c r="D134" s="50" t="s">
        <v>197</v>
      </c>
      <c r="E134" s="51" t="s">
        <v>116</v>
      </c>
      <c r="F134" s="50" t="s">
        <v>85</v>
      </c>
      <c r="G134" s="68">
        <v>175.6</v>
      </c>
      <c r="H134" s="68">
        <v>175.4</v>
      </c>
    </row>
    <row r="135" spans="1:8" s="1" customFormat="1" ht="29.25" customHeight="1">
      <c r="A135" s="20" t="s">
        <v>346</v>
      </c>
      <c r="B135" s="52" t="s">
        <v>43</v>
      </c>
      <c r="C135" s="53" t="s">
        <v>17</v>
      </c>
      <c r="D135" s="53" t="s">
        <v>44</v>
      </c>
      <c r="E135" s="54"/>
      <c r="F135" s="53"/>
      <c r="G135" s="66">
        <f>G136+G139</f>
        <v>13764.099999999999</v>
      </c>
      <c r="H135" s="66">
        <f>H136+H139</f>
        <v>12784.7</v>
      </c>
    </row>
    <row r="136" spans="1:8" s="1" customFormat="1" ht="87" customHeight="1">
      <c r="A136" s="25" t="s">
        <v>347</v>
      </c>
      <c r="B136" s="49" t="s">
        <v>80</v>
      </c>
      <c r="C136" s="50" t="s">
        <v>17</v>
      </c>
      <c r="D136" s="50" t="s">
        <v>44</v>
      </c>
      <c r="E136" s="51" t="s">
        <v>117</v>
      </c>
      <c r="F136" s="50"/>
      <c r="G136" s="68">
        <f>G137</f>
        <v>10299.9</v>
      </c>
      <c r="H136" s="68">
        <f>H137</f>
        <v>9391.7</v>
      </c>
    </row>
    <row r="137" spans="1:8" s="1" customFormat="1" ht="36" customHeight="1">
      <c r="A137" s="25" t="s">
        <v>348</v>
      </c>
      <c r="B137" s="49" t="s">
        <v>74</v>
      </c>
      <c r="C137" s="50" t="s">
        <v>17</v>
      </c>
      <c r="D137" s="50" t="s">
        <v>44</v>
      </c>
      <c r="E137" s="51" t="s">
        <v>117</v>
      </c>
      <c r="F137" s="50" t="s">
        <v>66</v>
      </c>
      <c r="G137" s="68">
        <f>G138</f>
        <v>10299.9</v>
      </c>
      <c r="H137" s="68">
        <f>H138</f>
        <v>9391.7</v>
      </c>
    </row>
    <row r="138" spans="1:8" ht="32.25" customHeight="1">
      <c r="A138" s="25" t="s">
        <v>349</v>
      </c>
      <c r="B138" s="79" t="s">
        <v>86</v>
      </c>
      <c r="C138" s="81" t="s">
        <v>17</v>
      </c>
      <c r="D138" s="81" t="s">
        <v>44</v>
      </c>
      <c r="E138" s="51" t="s">
        <v>117</v>
      </c>
      <c r="F138" s="81" t="s">
        <v>85</v>
      </c>
      <c r="G138" s="68">
        <v>10299.9</v>
      </c>
      <c r="H138" s="68">
        <v>9391.7</v>
      </c>
    </row>
    <row r="139" spans="1:8" ht="63.75" customHeight="1">
      <c r="A139" s="25" t="s">
        <v>350</v>
      </c>
      <c r="B139" s="49" t="s">
        <v>81</v>
      </c>
      <c r="C139" s="50" t="s">
        <v>17</v>
      </c>
      <c r="D139" s="50" t="s">
        <v>44</v>
      </c>
      <c r="E139" s="51" t="s">
        <v>118</v>
      </c>
      <c r="F139" s="50"/>
      <c r="G139" s="68">
        <f>G140</f>
        <v>3464.2</v>
      </c>
      <c r="H139" s="68">
        <f>H140</f>
        <v>3393</v>
      </c>
    </row>
    <row r="140" spans="1:8" ht="30">
      <c r="A140" s="25" t="s">
        <v>351</v>
      </c>
      <c r="B140" s="49" t="s">
        <v>74</v>
      </c>
      <c r="C140" s="50" t="s">
        <v>17</v>
      </c>
      <c r="D140" s="50" t="s">
        <v>44</v>
      </c>
      <c r="E140" s="51" t="s">
        <v>118</v>
      </c>
      <c r="F140" s="50" t="s">
        <v>66</v>
      </c>
      <c r="G140" s="68">
        <f>G141</f>
        <v>3464.2</v>
      </c>
      <c r="H140" s="68">
        <f>H141</f>
        <v>3393</v>
      </c>
    </row>
    <row r="141" spans="1:8" ht="30">
      <c r="A141" s="25" t="s">
        <v>352</v>
      </c>
      <c r="B141" s="79" t="s">
        <v>84</v>
      </c>
      <c r="C141" s="81" t="s">
        <v>17</v>
      </c>
      <c r="D141" s="81" t="s">
        <v>44</v>
      </c>
      <c r="E141" s="51" t="s">
        <v>118</v>
      </c>
      <c r="F141" s="81" t="s">
        <v>83</v>
      </c>
      <c r="G141" s="68">
        <f>3999.4-535.2</f>
        <v>3464.2</v>
      </c>
      <c r="H141" s="68">
        <v>3393</v>
      </c>
    </row>
    <row r="142" spans="1:8" ht="24" customHeight="1">
      <c r="A142" s="20" t="s">
        <v>184</v>
      </c>
      <c r="B142" s="62" t="s">
        <v>45</v>
      </c>
      <c r="C142" s="53" t="s">
        <v>17</v>
      </c>
      <c r="D142" s="53" t="s">
        <v>46</v>
      </c>
      <c r="E142" s="54"/>
      <c r="F142" s="50"/>
      <c r="G142" s="66">
        <f aca="true" t="shared" si="5" ref="G142:H145">G143</f>
        <v>1826.1999999999998</v>
      </c>
      <c r="H142" s="66">
        <f t="shared" si="5"/>
        <v>1826.1</v>
      </c>
    </row>
    <row r="143" spans="1:8" ht="22.5" customHeight="1">
      <c r="A143" s="20" t="s">
        <v>185</v>
      </c>
      <c r="B143" s="67" t="s">
        <v>47</v>
      </c>
      <c r="C143" s="53" t="s">
        <v>17</v>
      </c>
      <c r="D143" s="53" t="s">
        <v>48</v>
      </c>
      <c r="E143" s="54"/>
      <c r="F143" s="53"/>
      <c r="G143" s="66">
        <f t="shared" si="5"/>
        <v>1826.1999999999998</v>
      </c>
      <c r="H143" s="66">
        <f t="shared" si="5"/>
        <v>1826.1</v>
      </c>
    </row>
    <row r="144" spans="1:8" ht="115.5" customHeight="1">
      <c r="A144" s="25" t="s">
        <v>186</v>
      </c>
      <c r="B144" s="49" t="s">
        <v>108</v>
      </c>
      <c r="C144" s="50" t="s">
        <v>17</v>
      </c>
      <c r="D144" s="50" t="s">
        <v>48</v>
      </c>
      <c r="E144" s="51" t="s">
        <v>101</v>
      </c>
      <c r="F144" s="50"/>
      <c r="G144" s="68">
        <f t="shared" si="5"/>
        <v>1826.1999999999998</v>
      </c>
      <c r="H144" s="68">
        <f t="shared" si="5"/>
        <v>1826.1</v>
      </c>
    </row>
    <row r="145" spans="1:8" ht="35.25" customHeight="1">
      <c r="A145" s="25" t="s">
        <v>187</v>
      </c>
      <c r="B145" s="49" t="s">
        <v>107</v>
      </c>
      <c r="C145" s="50" t="s">
        <v>17</v>
      </c>
      <c r="D145" s="50" t="s">
        <v>48</v>
      </c>
      <c r="E145" s="51" t="s">
        <v>101</v>
      </c>
      <c r="F145" s="50" t="s">
        <v>69</v>
      </c>
      <c r="G145" s="68">
        <f t="shared" si="5"/>
        <v>1826.1999999999998</v>
      </c>
      <c r="H145" s="68">
        <f t="shared" si="5"/>
        <v>1826.1</v>
      </c>
    </row>
    <row r="146" spans="1:8" ht="45">
      <c r="A146" s="25" t="s">
        <v>188</v>
      </c>
      <c r="B146" s="49" t="s">
        <v>71</v>
      </c>
      <c r="C146" s="50" t="s">
        <v>17</v>
      </c>
      <c r="D146" s="50" t="s">
        <v>48</v>
      </c>
      <c r="E146" s="51" t="s">
        <v>101</v>
      </c>
      <c r="F146" s="50" t="s">
        <v>67</v>
      </c>
      <c r="G146" s="68">
        <f>1830.6-4.4</f>
        <v>1826.1999999999998</v>
      </c>
      <c r="H146" s="68">
        <v>1826.1</v>
      </c>
    </row>
    <row r="147" spans="1:8" ht="32.25" customHeight="1">
      <c r="A147" s="20" t="s">
        <v>189</v>
      </c>
      <c r="B147" s="63" t="s">
        <v>49</v>
      </c>
      <c r="C147" s="53" t="s">
        <v>17</v>
      </c>
      <c r="D147" s="53" t="s">
        <v>50</v>
      </c>
      <c r="E147" s="54"/>
      <c r="F147" s="53"/>
      <c r="G147" s="66">
        <f aca="true" t="shared" si="6" ref="G147:H150">G148</f>
        <v>3304</v>
      </c>
      <c r="H147" s="66">
        <f t="shared" si="6"/>
        <v>3304</v>
      </c>
    </row>
    <row r="148" spans="1:8" ht="24" customHeight="1">
      <c r="A148" s="20" t="s">
        <v>190</v>
      </c>
      <c r="B148" s="67" t="s">
        <v>51</v>
      </c>
      <c r="C148" s="53" t="s">
        <v>17</v>
      </c>
      <c r="D148" s="53" t="s">
        <v>52</v>
      </c>
      <c r="E148" s="54"/>
      <c r="F148" s="53"/>
      <c r="G148" s="66">
        <f t="shared" si="6"/>
        <v>3304</v>
      </c>
      <c r="H148" s="66">
        <f t="shared" si="6"/>
        <v>3304</v>
      </c>
    </row>
    <row r="149" spans="1:8" ht="150">
      <c r="A149" s="25" t="s">
        <v>191</v>
      </c>
      <c r="B149" s="49" t="s">
        <v>120</v>
      </c>
      <c r="C149" s="50" t="s">
        <v>17</v>
      </c>
      <c r="D149" s="50" t="s">
        <v>52</v>
      </c>
      <c r="E149" s="51" t="s">
        <v>102</v>
      </c>
      <c r="F149" s="50"/>
      <c r="G149" s="68">
        <f t="shared" si="6"/>
        <v>3304</v>
      </c>
      <c r="H149" s="68">
        <f t="shared" si="6"/>
        <v>3304</v>
      </c>
    </row>
    <row r="150" spans="1:8" ht="33" customHeight="1">
      <c r="A150" s="25" t="s">
        <v>192</v>
      </c>
      <c r="B150" s="49" t="s">
        <v>107</v>
      </c>
      <c r="C150" s="50" t="s">
        <v>17</v>
      </c>
      <c r="D150" s="50" t="s">
        <v>52</v>
      </c>
      <c r="E150" s="51" t="s">
        <v>102</v>
      </c>
      <c r="F150" s="50" t="s">
        <v>69</v>
      </c>
      <c r="G150" s="68">
        <f t="shared" si="6"/>
        <v>3304</v>
      </c>
      <c r="H150" s="68">
        <f t="shared" si="6"/>
        <v>3304</v>
      </c>
    </row>
    <row r="151" spans="1:8" ht="45">
      <c r="A151" s="25" t="s">
        <v>193</v>
      </c>
      <c r="B151" s="49" t="s">
        <v>71</v>
      </c>
      <c r="C151" s="50" t="s">
        <v>17</v>
      </c>
      <c r="D151" s="50" t="s">
        <v>52</v>
      </c>
      <c r="E151" s="51" t="s">
        <v>102</v>
      </c>
      <c r="F151" s="50" t="s">
        <v>67</v>
      </c>
      <c r="G151" s="68">
        <f>3652.5-348.5</f>
        <v>3304</v>
      </c>
      <c r="H151" s="68">
        <v>3304</v>
      </c>
    </row>
    <row r="152" spans="1:8" ht="15">
      <c r="A152" s="25"/>
      <c r="B152" s="62" t="s">
        <v>53</v>
      </c>
      <c r="C152" s="83"/>
      <c r="D152" s="83"/>
      <c r="E152" s="83"/>
      <c r="F152" s="53"/>
      <c r="G152" s="59">
        <f>G7+G30</f>
        <v>104828.4</v>
      </c>
      <c r="H152" s="59">
        <f>H7+H30</f>
        <v>103646.90000000001</v>
      </c>
    </row>
  </sheetData>
  <sheetProtection/>
  <mergeCells count="4">
    <mergeCell ref="B2:G2"/>
    <mergeCell ref="B3:G3"/>
    <mergeCell ref="A4:G4"/>
    <mergeCell ref="G5:H5"/>
  </mergeCells>
  <printOptions/>
  <pageMargins left="0.3937007874015748" right="0" top="0" bottom="0" header="0" footer="0"/>
  <pageSetup fitToHeight="0" fitToWidth="1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0"/>
  <sheetViews>
    <sheetView zoomScalePageLayoutView="0" workbookViewId="0" topLeftCell="A142">
      <selection activeCell="F129" sqref="F129"/>
    </sheetView>
  </sheetViews>
  <sheetFormatPr defaultColWidth="9.140625" defaultRowHeight="15"/>
  <cols>
    <col min="1" max="1" width="56.00390625" style="2" customWidth="1"/>
    <col min="2" max="2" width="14.8515625" style="1" customWidth="1"/>
    <col min="3" max="3" width="13.421875" style="1" customWidth="1"/>
    <col min="4" max="4" width="10.57421875" style="1" customWidth="1"/>
    <col min="5" max="5" width="13.00390625" style="1" customWidth="1"/>
    <col min="6" max="6" width="12.28125" style="1" customWidth="1"/>
    <col min="7" max="16384" width="9.140625" style="1" customWidth="1"/>
  </cols>
  <sheetData>
    <row r="1" ht="15.75">
      <c r="E1" s="128" t="s">
        <v>369</v>
      </c>
    </row>
    <row r="2" spans="1:6" ht="105" customHeight="1">
      <c r="A2" s="155" t="s">
        <v>377</v>
      </c>
      <c r="B2" s="155"/>
      <c r="C2" s="155"/>
      <c r="D2" s="155"/>
      <c r="E2" s="155"/>
      <c r="F2" s="127"/>
    </row>
    <row r="3" spans="1:6" ht="132.75" customHeight="1">
      <c r="A3" s="160" t="s">
        <v>392</v>
      </c>
      <c r="B3" s="160"/>
      <c r="C3" s="160"/>
      <c r="D3" s="160"/>
      <c r="E3" s="160"/>
      <c r="F3" s="127"/>
    </row>
    <row r="4" spans="1:6" ht="15.75" customHeight="1">
      <c r="A4" s="161"/>
      <c r="B4" s="161"/>
      <c r="C4" s="161"/>
      <c r="D4" s="161"/>
      <c r="E4" s="162"/>
      <c r="F4" s="17"/>
    </row>
    <row r="5" spans="1:5" ht="83.25" customHeight="1">
      <c r="A5" s="158" t="s">
        <v>287</v>
      </c>
      <c r="B5" s="158"/>
      <c r="C5" s="158"/>
      <c r="D5" s="158"/>
      <c r="E5" s="158"/>
    </row>
    <row r="6" ht="18.75" customHeight="1">
      <c r="E6" s="12"/>
    </row>
    <row r="7" spans="1:6" ht="72" customHeight="1">
      <c r="A7" s="19" t="s">
        <v>0</v>
      </c>
      <c r="B7" s="19" t="s">
        <v>2</v>
      </c>
      <c r="C7" s="19" t="s">
        <v>3</v>
      </c>
      <c r="D7" s="19" t="s">
        <v>139</v>
      </c>
      <c r="E7" s="3" t="s">
        <v>394</v>
      </c>
      <c r="F7" s="19" t="s">
        <v>386</v>
      </c>
    </row>
    <row r="8" spans="1:6" ht="52.5" customHeight="1">
      <c r="A8" s="19" t="s">
        <v>56</v>
      </c>
      <c r="B8" s="21" t="s">
        <v>57</v>
      </c>
      <c r="C8" s="7"/>
      <c r="D8" s="21"/>
      <c r="E8" s="44">
        <f>E9+E13+E30+E46+E50</f>
        <v>29863.899999999998</v>
      </c>
      <c r="F8" s="44">
        <f>F9+F13+F30+F46+F50</f>
        <v>29664.8</v>
      </c>
    </row>
    <row r="9" spans="1:6" ht="41.25" customHeight="1">
      <c r="A9" s="23" t="s">
        <v>7</v>
      </c>
      <c r="B9" s="24" t="s">
        <v>8</v>
      </c>
      <c r="C9" s="8"/>
      <c r="D9" s="24"/>
      <c r="E9" s="44">
        <f aca="true" t="shared" si="0" ref="E9:F11">E10</f>
        <v>1529.3</v>
      </c>
      <c r="F9" s="44">
        <f t="shared" si="0"/>
        <v>1529.3</v>
      </c>
    </row>
    <row r="10" spans="1:6" ht="49.5" customHeight="1">
      <c r="A10" s="26" t="s">
        <v>286</v>
      </c>
      <c r="B10" s="27" t="s">
        <v>8</v>
      </c>
      <c r="C10" s="9" t="s">
        <v>87</v>
      </c>
      <c r="D10" s="24"/>
      <c r="E10" s="56">
        <f t="shared" si="0"/>
        <v>1529.3</v>
      </c>
      <c r="F10" s="56">
        <f t="shared" si="0"/>
        <v>1529.3</v>
      </c>
    </row>
    <row r="11" spans="1:6" ht="59.25" customHeight="1">
      <c r="A11" s="26" t="s">
        <v>63</v>
      </c>
      <c r="B11" s="27" t="s">
        <v>8</v>
      </c>
      <c r="C11" s="9" t="s">
        <v>87</v>
      </c>
      <c r="D11" s="27" t="s">
        <v>61</v>
      </c>
      <c r="E11" s="56">
        <f t="shared" si="0"/>
        <v>1529.3</v>
      </c>
      <c r="F11" s="56">
        <f t="shared" si="0"/>
        <v>1529.3</v>
      </c>
    </row>
    <row r="12" spans="1:6" ht="33.75" customHeight="1">
      <c r="A12" s="124" t="s">
        <v>65</v>
      </c>
      <c r="B12" s="27" t="s">
        <v>8</v>
      </c>
      <c r="C12" s="9" t="s">
        <v>87</v>
      </c>
      <c r="D12" s="27" t="s">
        <v>62</v>
      </c>
      <c r="E12" s="56">
        <v>1529.3</v>
      </c>
      <c r="F12" s="56">
        <v>1529.3</v>
      </c>
    </row>
    <row r="13" spans="1:6" ht="66" customHeight="1">
      <c r="A13" s="23" t="s">
        <v>12</v>
      </c>
      <c r="B13" s="48" t="s">
        <v>13</v>
      </c>
      <c r="C13" s="29"/>
      <c r="D13" s="13"/>
      <c r="E13" s="57">
        <f>E14+E17+E27+E24</f>
        <v>5136</v>
      </c>
      <c r="F13" s="57">
        <f>F14+F17+F27+F24</f>
        <v>5129.5</v>
      </c>
    </row>
    <row r="14" spans="1:6" ht="60" customHeight="1">
      <c r="A14" s="26" t="s">
        <v>103</v>
      </c>
      <c r="B14" s="48" t="s">
        <v>13</v>
      </c>
      <c r="C14" s="29" t="s">
        <v>88</v>
      </c>
      <c r="D14" s="13"/>
      <c r="E14" s="57">
        <f>E15</f>
        <v>146.4</v>
      </c>
      <c r="F14" s="57">
        <f>F15</f>
        <v>146.4</v>
      </c>
    </row>
    <row r="15" spans="1:6" ht="60.75" customHeight="1">
      <c r="A15" s="26" t="s">
        <v>63</v>
      </c>
      <c r="B15" s="48" t="s">
        <v>13</v>
      </c>
      <c r="C15" s="29" t="s">
        <v>88</v>
      </c>
      <c r="D15" s="48" t="s">
        <v>61</v>
      </c>
      <c r="E15" s="57">
        <f>E16</f>
        <v>146.4</v>
      </c>
      <c r="F15" s="57">
        <f>F16</f>
        <v>146.4</v>
      </c>
    </row>
    <row r="16" spans="1:6" ht="33" customHeight="1">
      <c r="A16" s="26" t="s">
        <v>65</v>
      </c>
      <c r="B16" s="30" t="s">
        <v>13</v>
      </c>
      <c r="C16" s="31" t="s">
        <v>88</v>
      </c>
      <c r="D16" s="30" t="s">
        <v>62</v>
      </c>
      <c r="E16" s="58">
        <v>146.4</v>
      </c>
      <c r="F16" s="58">
        <v>146.4</v>
      </c>
    </row>
    <row r="17" spans="1:6" ht="49.5" customHeight="1">
      <c r="A17" s="49" t="s">
        <v>140</v>
      </c>
      <c r="B17" s="27" t="s">
        <v>13</v>
      </c>
      <c r="C17" s="9" t="s">
        <v>89</v>
      </c>
      <c r="D17" s="24"/>
      <c r="E17" s="56">
        <f>E18+E20+E22</f>
        <v>4310.6</v>
      </c>
      <c r="F17" s="56">
        <f>F18+F20+F22</f>
        <v>4304.3</v>
      </c>
    </row>
    <row r="18" spans="1:6" ht="61.5" customHeight="1">
      <c r="A18" s="26" t="s">
        <v>63</v>
      </c>
      <c r="B18" s="27" t="s">
        <v>13</v>
      </c>
      <c r="C18" s="9" t="s">
        <v>89</v>
      </c>
      <c r="D18" s="27" t="s">
        <v>61</v>
      </c>
      <c r="E18" s="56">
        <f>E19</f>
        <v>2698.2</v>
      </c>
      <c r="F18" s="56">
        <f>F19</f>
        <v>2698.1</v>
      </c>
    </row>
    <row r="19" spans="1:6" ht="35.25" customHeight="1">
      <c r="A19" s="26" t="s">
        <v>65</v>
      </c>
      <c r="B19" s="27" t="s">
        <v>13</v>
      </c>
      <c r="C19" s="9" t="s">
        <v>89</v>
      </c>
      <c r="D19" s="27" t="s">
        <v>62</v>
      </c>
      <c r="E19" s="56">
        <v>2698.2</v>
      </c>
      <c r="F19" s="56">
        <v>2698.1</v>
      </c>
    </row>
    <row r="20" spans="1:6" ht="34.5" customHeight="1">
      <c r="A20" s="26" t="s">
        <v>107</v>
      </c>
      <c r="B20" s="27" t="s">
        <v>13</v>
      </c>
      <c r="C20" s="9" t="s">
        <v>89</v>
      </c>
      <c r="D20" s="27" t="s">
        <v>69</v>
      </c>
      <c r="E20" s="56">
        <f>E21</f>
        <v>1612.3</v>
      </c>
      <c r="F20" s="56">
        <f>F21</f>
        <v>1606.1</v>
      </c>
    </row>
    <row r="21" spans="1:6" ht="30" customHeight="1">
      <c r="A21" s="26" t="s">
        <v>71</v>
      </c>
      <c r="B21" s="27" t="s">
        <v>13</v>
      </c>
      <c r="C21" s="9" t="s">
        <v>89</v>
      </c>
      <c r="D21" s="27" t="s">
        <v>67</v>
      </c>
      <c r="E21" s="56">
        <v>1612.3</v>
      </c>
      <c r="F21" s="56">
        <v>1606.1</v>
      </c>
    </row>
    <row r="22" spans="1:6" ht="21" customHeight="1">
      <c r="A22" s="26" t="s">
        <v>72</v>
      </c>
      <c r="B22" s="27" t="s">
        <v>13</v>
      </c>
      <c r="C22" s="9" t="s">
        <v>89</v>
      </c>
      <c r="D22" s="27" t="s">
        <v>70</v>
      </c>
      <c r="E22" s="56">
        <f>E23</f>
        <v>0.1</v>
      </c>
      <c r="F22" s="56">
        <f>F23</f>
        <v>0.1</v>
      </c>
    </row>
    <row r="23" spans="1:6" ht="21" customHeight="1">
      <c r="A23" s="26" t="s">
        <v>73</v>
      </c>
      <c r="B23" s="27" t="s">
        <v>13</v>
      </c>
      <c r="C23" s="9" t="s">
        <v>89</v>
      </c>
      <c r="D23" s="27" t="s">
        <v>68</v>
      </c>
      <c r="E23" s="56">
        <v>0.1</v>
      </c>
      <c r="F23" s="56">
        <v>0.1</v>
      </c>
    </row>
    <row r="24" spans="1:6" ht="48.75" customHeight="1">
      <c r="A24" s="49" t="s">
        <v>141</v>
      </c>
      <c r="B24" s="50" t="s">
        <v>13</v>
      </c>
      <c r="C24" s="51" t="s">
        <v>142</v>
      </c>
      <c r="D24" s="53"/>
      <c r="E24" s="68">
        <f>E25</f>
        <v>583</v>
      </c>
      <c r="F24" s="68">
        <f>F25</f>
        <v>582.8</v>
      </c>
    </row>
    <row r="25" spans="1:6" ht="64.5" customHeight="1">
      <c r="A25" s="49" t="s">
        <v>63</v>
      </c>
      <c r="B25" s="50" t="s">
        <v>13</v>
      </c>
      <c r="C25" s="51" t="s">
        <v>142</v>
      </c>
      <c r="D25" s="50" t="s">
        <v>61</v>
      </c>
      <c r="E25" s="68">
        <f>E26</f>
        <v>583</v>
      </c>
      <c r="F25" s="68">
        <f>F26</f>
        <v>582.8</v>
      </c>
    </row>
    <row r="26" spans="1:6" ht="29.25" customHeight="1">
      <c r="A26" s="49" t="s">
        <v>65</v>
      </c>
      <c r="B26" s="50" t="s">
        <v>13</v>
      </c>
      <c r="C26" s="51" t="s">
        <v>142</v>
      </c>
      <c r="D26" s="50" t="s">
        <v>62</v>
      </c>
      <c r="E26" s="68">
        <v>583</v>
      </c>
      <c r="F26" s="68">
        <v>582.8</v>
      </c>
    </row>
    <row r="27" spans="1:6" ht="47.25" customHeight="1">
      <c r="A27" s="26" t="s">
        <v>54</v>
      </c>
      <c r="B27" s="27" t="s">
        <v>13</v>
      </c>
      <c r="C27" s="9" t="s">
        <v>92</v>
      </c>
      <c r="D27" s="27"/>
      <c r="E27" s="56">
        <f>E28</f>
        <v>96</v>
      </c>
      <c r="F27" s="56">
        <f>F28</f>
        <v>96</v>
      </c>
    </row>
    <row r="28" spans="1:6" ht="18.75" customHeight="1">
      <c r="A28" s="26" t="s">
        <v>72</v>
      </c>
      <c r="B28" s="27" t="s">
        <v>13</v>
      </c>
      <c r="C28" s="9" t="s">
        <v>92</v>
      </c>
      <c r="D28" s="27" t="s">
        <v>70</v>
      </c>
      <c r="E28" s="56">
        <f>E29</f>
        <v>96</v>
      </c>
      <c r="F28" s="56">
        <f>F29</f>
        <v>96</v>
      </c>
    </row>
    <row r="29" spans="1:6" ht="22.5" customHeight="1">
      <c r="A29" s="26" t="s">
        <v>73</v>
      </c>
      <c r="B29" s="27" t="s">
        <v>13</v>
      </c>
      <c r="C29" s="9" t="s">
        <v>92</v>
      </c>
      <c r="D29" s="27" t="s">
        <v>68</v>
      </c>
      <c r="E29" s="56">
        <v>96</v>
      </c>
      <c r="F29" s="56">
        <v>96</v>
      </c>
    </row>
    <row r="30" spans="1:6" ht="60" customHeight="1">
      <c r="A30" s="23" t="s">
        <v>18</v>
      </c>
      <c r="B30" s="24" t="s">
        <v>19</v>
      </c>
      <c r="C30" s="8"/>
      <c r="D30" s="27"/>
      <c r="E30" s="59">
        <f>E31+E34+E41</f>
        <v>22990.5</v>
      </c>
      <c r="F30" s="59">
        <f>F31+F34+F41</f>
        <v>22797.9</v>
      </c>
    </row>
    <row r="31" spans="1:6" ht="49.5" customHeight="1">
      <c r="A31" s="26" t="s">
        <v>285</v>
      </c>
      <c r="B31" s="27" t="s">
        <v>19</v>
      </c>
      <c r="C31" s="9" t="s">
        <v>113</v>
      </c>
      <c r="D31" s="27"/>
      <c r="E31" s="56">
        <f>E32</f>
        <v>1534.5</v>
      </c>
      <c r="F31" s="56">
        <f>F32</f>
        <v>1529.2</v>
      </c>
    </row>
    <row r="32" spans="1:6" ht="61.5" customHeight="1">
      <c r="A32" s="26" t="s">
        <v>63</v>
      </c>
      <c r="B32" s="27" t="s">
        <v>19</v>
      </c>
      <c r="C32" s="9" t="s">
        <v>113</v>
      </c>
      <c r="D32" s="27" t="s">
        <v>61</v>
      </c>
      <c r="E32" s="56">
        <f>E33</f>
        <v>1534.5</v>
      </c>
      <c r="F32" s="56">
        <f>F33</f>
        <v>1529.2</v>
      </c>
    </row>
    <row r="33" spans="1:6" ht="33.75" customHeight="1">
      <c r="A33" s="26" t="s">
        <v>65</v>
      </c>
      <c r="B33" s="27" t="s">
        <v>19</v>
      </c>
      <c r="C33" s="9" t="s">
        <v>113</v>
      </c>
      <c r="D33" s="27" t="s">
        <v>62</v>
      </c>
      <c r="E33" s="56">
        <v>1534.5</v>
      </c>
      <c r="F33" s="56">
        <v>1529.2</v>
      </c>
    </row>
    <row r="34" spans="1:6" ht="74.25" customHeight="1">
      <c r="A34" s="26" t="s">
        <v>104</v>
      </c>
      <c r="B34" s="27" t="s">
        <v>19</v>
      </c>
      <c r="C34" s="9" t="s">
        <v>90</v>
      </c>
      <c r="D34" s="24"/>
      <c r="E34" s="56">
        <f>E35+E37+E39</f>
        <v>17161.1</v>
      </c>
      <c r="F34" s="56">
        <f>F35+F37+F39</f>
        <v>16990.3</v>
      </c>
    </row>
    <row r="35" spans="1:6" ht="64.5" customHeight="1">
      <c r="A35" s="26" t="s">
        <v>63</v>
      </c>
      <c r="B35" s="27" t="s">
        <v>19</v>
      </c>
      <c r="C35" s="9" t="s">
        <v>90</v>
      </c>
      <c r="D35" s="27" t="s">
        <v>61</v>
      </c>
      <c r="E35" s="56">
        <f>E36</f>
        <v>14581.8</v>
      </c>
      <c r="F35" s="56">
        <f>F36</f>
        <v>14493.4</v>
      </c>
    </row>
    <row r="36" spans="1:6" ht="33" customHeight="1">
      <c r="A36" s="26" t="s">
        <v>65</v>
      </c>
      <c r="B36" s="27" t="s">
        <v>19</v>
      </c>
      <c r="C36" s="9" t="s">
        <v>90</v>
      </c>
      <c r="D36" s="27" t="s">
        <v>62</v>
      </c>
      <c r="E36" s="56">
        <v>14581.8</v>
      </c>
      <c r="F36" s="56">
        <v>14493.4</v>
      </c>
    </row>
    <row r="37" spans="1:6" ht="31.5" customHeight="1">
      <c r="A37" s="26" t="s">
        <v>107</v>
      </c>
      <c r="B37" s="27" t="s">
        <v>19</v>
      </c>
      <c r="C37" s="9" t="s">
        <v>90</v>
      </c>
      <c r="D37" s="27" t="s">
        <v>69</v>
      </c>
      <c r="E37" s="56">
        <f>E38</f>
        <v>2579.2</v>
      </c>
      <c r="F37" s="56">
        <f>F38</f>
        <v>2496.8</v>
      </c>
    </row>
    <row r="38" spans="1:6" ht="28.5" customHeight="1">
      <c r="A38" s="26" t="s">
        <v>71</v>
      </c>
      <c r="B38" s="27" t="s">
        <v>19</v>
      </c>
      <c r="C38" s="9" t="s">
        <v>90</v>
      </c>
      <c r="D38" s="27" t="s">
        <v>67</v>
      </c>
      <c r="E38" s="56">
        <v>2579.2</v>
      </c>
      <c r="F38" s="56">
        <v>2496.8</v>
      </c>
    </row>
    <row r="39" spans="1:6" ht="19.5" customHeight="1">
      <c r="A39" s="26" t="s">
        <v>72</v>
      </c>
      <c r="B39" s="27" t="s">
        <v>19</v>
      </c>
      <c r="C39" s="9" t="s">
        <v>90</v>
      </c>
      <c r="D39" s="27" t="s">
        <v>70</v>
      </c>
      <c r="E39" s="56">
        <f>E40</f>
        <v>0.1</v>
      </c>
      <c r="F39" s="56">
        <f>F40</f>
        <v>0.1</v>
      </c>
    </row>
    <row r="40" spans="1:6" ht="18.75" customHeight="1">
      <c r="A40" s="26" t="s">
        <v>73</v>
      </c>
      <c r="B40" s="27" t="s">
        <v>19</v>
      </c>
      <c r="C40" s="9" t="s">
        <v>90</v>
      </c>
      <c r="D40" s="27" t="s">
        <v>68</v>
      </c>
      <c r="E40" s="56">
        <v>0.1</v>
      </c>
      <c r="F40" s="56">
        <v>0.1</v>
      </c>
    </row>
    <row r="41" spans="1:6" ht="60.75" customHeight="1">
      <c r="A41" s="26" t="s">
        <v>82</v>
      </c>
      <c r="B41" s="27" t="s">
        <v>19</v>
      </c>
      <c r="C41" s="9" t="s">
        <v>114</v>
      </c>
      <c r="D41" s="27"/>
      <c r="E41" s="56">
        <f>E42+E44</f>
        <v>4294.9</v>
      </c>
      <c r="F41" s="56">
        <f>F42+F44</f>
        <v>4278.4</v>
      </c>
    </row>
    <row r="42" spans="1:6" ht="63.75" customHeight="1">
      <c r="A42" s="26" t="s">
        <v>63</v>
      </c>
      <c r="B42" s="27" t="s">
        <v>19</v>
      </c>
      <c r="C42" s="9" t="s">
        <v>114</v>
      </c>
      <c r="D42" s="27" t="s">
        <v>61</v>
      </c>
      <c r="E42" s="56">
        <f>E43</f>
        <v>4000.9</v>
      </c>
      <c r="F42" s="56">
        <f>F43</f>
        <v>3984.4</v>
      </c>
    </row>
    <row r="43" spans="1:6" ht="33.75" customHeight="1">
      <c r="A43" s="26" t="s">
        <v>65</v>
      </c>
      <c r="B43" s="27" t="s">
        <v>19</v>
      </c>
      <c r="C43" s="9" t="s">
        <v>114</v>
      </c>
      <c r="D43" s="27" t="s">
        <v>62</v>
      </c>
      <c r="E43" s="56">
        <v>4000.9</v>
      </c>
      <c r="F43" s="56">
        <v>3984.4</v>
      </c>
    </row>
    <row r="44" spans="1:6" ht="34.5" customHeight="1">
      <c r="A44" s="26" t="s">
        <v>107</v>
      </c>
      <c r="B44" s="27" t="s">
        <v>19</v>
      </c>
      <c r="C44" s="9" t="s">
        <v>114</v>
      </c>
      <c r="D44" s="27" t="s">
        <v>69</v>
      </c>
      <c r="E44" s="56">
        <f>E45</f>
        <v>294</v>
      </c>
      <c r="F44" s="56">
        <f>F45</f>
        <v>294</v>
      </c>
    </row>
    <row r="45" spans="1:6" ht="33" customHeight="1">
      <c r="A45" s="26" t="s">
        <v>71</v>
      </c>
      <c r="B45" s="27" t="s">
        <v>19</v>
      </c>
      <c r="C45" s="9" t="s">
        <v>114</v>
      </c>
      <c r="D45" s="27" t="s">
        <v>67</v>
      </c>
      <c r="E45" s="56">
        <v>294</v>
      </c>
      <c r="F45" s="56">
        <v>294</v>
      </c>
    </row>
    <row r="46" spans="1:6" ht="25.5" customHeight="1">
      <c r="A46" s="23" t="s">
        <v>20</v>
      </c>
      <c r="B46" s="24" t="s">
        <v>21</v>
      </c>
      <c r="C46" s="8"/>
      <c r="D46" s="27"/>
      <c r="E46" s="44">
        <f>E49</f>
        <v>0</v>
      </c>
      <c r="F46" s="44">
        <f>F49</f>
        <v>0</v>
      </c>
    </row>
    <row r="47" spans="1:6" ht="36" customHeight="1">
      <c r="A47" s="26" t="s">
        <v>124</v>
      </c>
      <c r="B47" s="27" t="s">
        <v>21</v>
      </c>
      <c r="C47" s="9" t="s">
        <v>91</v>
      </c>
      <c r="D47" s="27"/>
      <c r="E47" s="56">
        <f>E48</f>
        <v>0</v>
      </c>
      <c r="F47" s="56">
        <f>F48</f>
        <v>0</v>
      </c>
    </row>
    <row r="48" spans="1:6" ht="24.75" customHeight="1">
      <c r="A48" s="26" t="s">
        <v>72</v>
      </c>
      <c r="B48" s="27" t="s">
        <v>21</v>
      </c>
      <c r="C48" s="9" t="s">
        <v>91</v>
      </c>
      <c r="D48" s="27" t="s">
        <v>70</v>
      </c>
      <c r="E48" s="56">
        <f>E49</f>
        <v>0</v>
      </c>
      <c r="F48" s="56">
        <f>F49</f>
        <v>0</v>
      </c>
    </row>
    <row r="49" spans="1:6" ht="24" customHeight="1">
      <c r="A49" s="49" t="s">
        <v>22</v>
      </c>
      <c r="B49" s="27" t="s">
        <v>21</v>
      </c>
      <c r="C49" s="9" t="s">
        <v>91</v>
      </c>
      <c r="D49" s="27" t="s">
        <v>23</v>
      </c>
      <c r="E49" s="56">
        <v>0</v>
      </c>
      <c r="F49" s="56">
        <v>0</v>
      </c>
    </row>
    <row r="50" spans="1:6" ht="32.25" customHeight="1">
      <c r="A50" s="23" t="s">
        <v>24</v>
      </c>
      <c r="B50" s="24" t="s">
        <v>25</v>
      </c>
      <c r="C50" s="8"/>
      <c r="D50" s="24"/>
      <c r="E50" s="44">
        <f>E51+E54</f>
        <v>208.1</v>
      </c>
      <c r="F50" s="44">
        <f>F51+F54</f>
        <v>208.1</v>
      </c>
    </row>
    <row r="51" spans="1:6" ht="36.75" customHeight="1">
      <c r="A51" s="76" t="s">
        <v>146</v>
      </c>
      <c r="B51" s="77" t="s">
        <v>25</v>
      </c>
      <c r="C51" s="78" t="s">
        <v>147</v>
      </c>
      <c r="D51" s="77"/>
      <c r="E51" s="60">
        <f>E52</f>
        <v>200</v>
      </c>
      <c r="F51" s="60">
        <f>F52</f>
        <v>200</v>
      </c>
    </row>
    <row r="52" spans="1:6" ht="36.75" customHeight="1">
      <c r="A52" s="76" t="s">
        <v>107</v>
      </c>
      <c r="B52" s="77" t="s">
        <v>25</v>
      </c>
      <c r="C52" s="78" t="s">
        <v>147</v>
      </c>
      <c r="D52" s="77" t="s">
        <v>69</v>
      </c>
      <c r="E52" s="60">
        <f>E53</f>
        <v>200</v>
      </c>
      <c r="F52" s="60">
        <f>F53</f>
        <v>200</v>
      </c>
    </row>
    <row r="53" spans="1:6" ht="36.75" customHeight="1">
      <c r="A53" s="76" t="s">
        <v>71</v>
      </c>
      <c r="B53" s="77" t="s">
        <v>25</v>
      </c>
      <c r="C53" s="78" t="s">
        <v>147</v>
      </c>
      <c r="D53" s="77" t="s">
        <v>67</v>
      </c>
      <c r="E53" s="60">
        <v>200</v>
      </c>
      <c r="F53" s="60">
        <v>200</v>
      </c>
    </row>
    <row r="54" spans="1:6" ht="66.75" customHeight="1">
      <c r="A54" s="76" t="s">
        <v>79</v>
      </c>
      <c r="B54" s="77" t="s">
        <v>25</v>
      </c>
      <c r="C54" s="78" t="s">
        <v>115</v>
      </c>
      <c r="D54" s="77"/>
      <c r="E54" s="68">
        <f>E55</f>
        <v>8.1</v>
      </c>
      <c r="F54" s="68">
        <f>F55</f>
        <v>8.1</v>
      </c>
    </row>
    <row r="55" spans="1:6" ht="35.25" customHeight="1">
      <c r="A55" s="76" t="s">
        <v>107</v>
      </c>
      <c r="B55" s="77" t="s">
        <v>25</v>
      </c>
      <c r="C55" s="78" t="s">
        <v>115</v>
      </c>
      <c r="D55" s="77" t="s">
        <v>69</v>
      </c>
      <c r="E55" s="68">
        <f>E56</f>
        <v>8.1</v>
      </c>
      <c r="F55" s="68">
        <f>F56</f>
        <v>8.1</v>
      </c>
    </row>
    <row r="56" spans="1:6" ht="36" customHeight="1">
      <c r="A56" s="76" t="s">
        <v>71</v>
      </c>
      <c r="B56" s="77" t="s">
        <v>25</v>
      </c>
      <c r="C56" s="78" t="s">
        <v>115</v>
      </c>
      <c r="D56" s="77" t="s">
        <v>67</v>
      </c>
      <c r="E56" s="68">
        <v>8.1</v>
      </c>
      <c r="F56" s="68">
        <v>8.1</v>
      </c>
    </row>
    <row r="57" spans="1:6" ht="48.75" customHeight="1">
      <c r="A57" s="19" t="s">
        <v>353</v>
      </c>
      <c r="B57" s="24" t="s">
        <v>27</v>
      </c>
      <c r="C57" s="8"/>
      <c r="D57" s="27"/>
      <c r="E57" s="44">
        <f>E58</f>
        <v>72</v>
      </c>
      <c r="F57" s="44">
        <f>F58</f>
        <v>71.9</v>
      </c>
    </row>
    <row r="58" spans="1:6" ht="51.75" customHeight="1">
      <c r="A58" s="23" t="s">
        <v>354</v>
      </c>
      <c r="B58" s="24" t="s">
        <v>199</v>
      </c>
      <c r="C58" s="8"/>
      <c r="D58" s="24"/>
      <c r="E58" s="44">
        <f>E59+E62</f>
        <v>72</v>
      </c>
      <c r="F58" s="44">
        <f>F59+F62</f>
        <v>71.9</v>
      </c>
    </row>
    <row r="59" spans="1:6" ht="96" customHeight="1">
      <c r="A59" s="49" t="s">
        <v>362</v>
      </c>
      <c r="B59" s="27" t="s">
        <v>199</v>
      </c>
      <c r="C59" s="9" t="s">
        <v>93</v>
      </c>
      <c r="D59" s="27"/>
      <c r="E59" s="56">
        <f>E61</f>
        <v>2</v>
      </c>
      <c r="F59" s="56">
        <f>F61</f>
        <v>1.9</v>
      </c>
    </row>
    <row r="60" spans="1:6" ht="30" customHeight="1">
      <c r="A60" s="26" t="s">
        <v>107</v>
      </c>
      <c r="B60" s="27" t="s">
        <v>199</v>
      </c>
      <c r="C60" s="9" t="s">
        <v>93</v>
      </c>
      <c r="D60" s="27" t="s">
        <v>69</v>
      </c>
      <c r="E60" s="56">
        <f>E61</f>
        <v>2</v>
      </c>
      <c r="F60" s="56">
        <f>F61</f>
        <v>1.9</v>
      </c>
    </row>
    <row r="61" spans="1:6" ht="36.75" customHeight="1">
      <c r="A61" s="26" t="s">
        <v>71</v>
      </c>
      <c r="B61" s="27" t="s">
        <v>199</v>
      </c>
      <c r="C61" s="9" t="s">
        <v>93</v>
      </c>
      <c r="D61" s="27" t="s">
        <v>67</v>
      </c>
      <c r="E61" s="56">
        <v>2</v>
      </c>
      <c r="F61" s="56">
        <v>1.9</v>
      </c>
    </row>
    <row r="62" spans="1:6" ht="78.75" customHeight="1">
      <c r="A62" s="26" t="s">
        <v>105</v>
      </c>
      <c r="B62" s="27" t="s">
        <v>199</v>
      </c>
      <c r="C62" s="9" t="s">
        <v>94</v>
      </c>
      <c r="D62" s="27"/>
      <c r="E62" s="56">
        <f>E63</f>
        <v>70</v>
      </c>
      <c r="F62" s="56">
        <f>F63</f>
        <v>70</v>
      </c>
    </row>
    <row r="63" spans="1:6" ht="32.25" customHeight="1">
      <c r="A63" s="26" t="s">
        <v>107</v>
      </c>
      <c r="B63" s="27" t="s">
        <v>199</v>
      </c>
      <c r="C63" s="9" t="s">
        <v>94</v>
      </c>
      <c r="D63" s="27" t="s">
        <v>69</v>
      </c>
      <c r="E63" s="56">
        <f>E64</f>
        <v>70</v>
      </c>
      <c r="F63" s="56">
        <f>F64</f>
        <v>70</v>
      </c>
    </row>
    <row r="64" spans="1:6" ht="33" customHeight="1">
      <c r="A64" s="26" t="s">
        <v>71</v>
      </c>
      <c r="B64" s="27" t="s">
        <v>199</v>
      </c>
      <c r="C64" s="9" t="s">
        <v>94</v>
      </c>
      <c r="D64" s="27" t="s">
        <v>67</v>
      </c>
      <c r="E64" s="56">
        <v>70</v>
      </c>
      <c r="F64" s="56">
        <v>70</v>
      </c>
    </row>
    <row r="65" spans="1:6" ht="21.75" customHeight="1">
      <c r="A65" s="21" t="s">
        <v>28</v>
      </c>
      <c r="B65" s="24" t="s">
        <v>29</v>
      </c>
      <c r="C65" s="9"/>
      <c r="D65" s="27"/>
      <c r="E65" s="44">
        <f>E66+E70</f>
        <v>349.8</v>
      </c>
      <c r="F65" s="44">
        <f>F66+F70</f>
        <v>349.7</v>
      </c>
    </row>
    <row r="66" spans="1:6" ht="28.5" customHeight="1">
      <c r="A66" s="45" t="s">
        <v>30</v>
      </c>
      <c r="B66" s="24" t="s">
        <v>31</v>
      </c>
      <c r="C66" s="8"/>
      <c r="D66" s="24"/>
      <c r="E66" s="44">
        <f>E67</f>
        <v>310.8</v>
      </c>
      <c r="F66" s="44">
        <f>F67</f>
        <v>310.7</v>
      </c>
    </row>
    <row r="67" spans="1:6" ht="47.25" customHeight="1">
      <c r="A67" s="35" t="s">
        <v>106</v>
      </c>
      <c r="B67" s="27" t="s">
        <v>31</v>
      </c>
      <c r="C67" s="9" t="s">
        <v>95</v>
      </c>
      <c r="D67" s="27"/>
      <c r="E67" s="56">
        <f>E69</f>
        <v>310.8</v>
      </c>
      <c r="F67" s="56">
        <f>F69</f>
        <v>310.7</v>
      </c>
    </row>
    <row r="68" spans="1:6" ht="28.5" customHeight="1">
      <c r="A68" s="36" t="s">
        <v>107</v>
      </c>
      <c r="B68" s="27" t="s">
        <v>31</v>
      </c>
      <c r="C68" s="9" t="s">
        <v>95</v>
      </c>
      <c r="D68" s="27" t="s">
        <v>69</v>
      </c>
      <c r="E68" s="56">
        <f>E69</f>
        <v>310.8</v>
      </c>
      <c r="F68" s="56">
        <f>F69</f>
        <v>310.7</v>
      </c>
    </row>
    <row r="69" spans="1:6" ht="31.5" customHeight="1">
      <c r="A69" s="36" t="s">
        <v>71</v>
      </c>
      <c r="B69" s="27" t="s">
        <v>31</v>
      </c>
      <c r="C69" s="9" t="s">
        <v>95</v>
      </c>
      <c r="D69" s="27" t="s">
        <v>67</v>
      </c>
      <c r="E69" s="56">
        <v>310.8</v>
      </c>
      <c r="F69" s="56">
        <v>310.7</v>
      </c>
    </row>
    <row r="70" spans="1:6" ht="24" customHeight="1">
      <c r="A70" s="67" t="s">
        <v>355</v>
      </c>
      <c r="B70" s="53" t="s">
        <v>281</v>
      </c>
      <c r="C70" s="51"/>
      <c r="D70" s="50"/>
      <c r="E70" s="66">
        <f>E71</f>
        <v>39</v>
      </c>
      <c r="F70" s="66">
        <f>F71</f>
        <v>39</v>
      </c>
    </row>
    <row r="71" spans="1:6" ht="43.5" customHeight="1">
      <c r="A71" s="49" t="s">
        <v>134</v>
      </c>
      <c r="B71" s="50" t="s">
        <v>281</v>
      </c>
      <c r="C71" s="9" t="s">
        <v>366</v>
      </c>
      <c r="D71" s="50"/>
      <c r="E71" s="68">
        <f>E73</f>
        <v>39</v>
      </c>
      <c r="F71" s="68">
        <f>F73</f>
        <v>39</v>
      </c>
    </row>
    <row r="72" spans="1:6" ht="30.75" customHeight="1">
      <c r="A72" s="36" t="s">
        <v>107</v>
      </c>
      <c r="B72" s="50" t="s">
        <v>281</v>
      </c>
      <c r="C72" s="9" t="s">
        <v>366</v>
      </c>
      <c r="D72" s="50" t="s">
        <v>69</v>
      </c>
      <c r="E72" s="68">
        <f>E73</f>
        <v>39</v>
      </c>
      <c r="F72" s="68">
        <f>F73</f>
        <v>39</v>
      </c>
    </row>
    <row r="73" spans="1:6" ht="30.75" customHeight="1">
      <c r="A73" s="36" t="s">
        <v>71</v>
      </c>
      <c r="B73" s="50" t="s">
        <v>281</v>
      </c>
      <c r="C73" s="9" t="s">
        <v>366</v>
      </c>
      <c r="D73" s="50" t="s">
        <v>67</v>
      </c>
      <c r="E73" s="68">
        <v>39</v>
      </c>
      <c r="F73" s="68">
        <v>39</v>
      </c>
    </row>
    <row r="74" spans="1:6" ht="30.75" customHeight="1">
      <c r="A74" s="19" t="s">
        <v>32</v>
      </c>
      <c r="B74" s="24" t="s">
        <v>33</v>
      </c>
      <c r="C74" s="8"/>
      <c r="D74" s="27"/>
      <c r="E74" s="44">
        <f>E75</f>
        <v>48236</v>
      </c>
      <c r="F74" s="44">
        <f>F75</f>
        <v>48234.3</v>
      </c>
    </row>
    <row r="75" spans="1:6" ht="20.25" customHeight="1">
      <c r="A75" s="23" t="s">
        <v>78</v>
      </c>
      <c r="B75" s="24" t="s">
        <v>34</v>
      </c>
      <c r="C75" s="8"/>
      <c r="D75" s="24"/>
      <c r="E75" s="59">
        <f>E76+E79+E84</f>
        <v>48236</v>
      </c>
      <c r="F75" s="59">
        <f>F76+F79+F84</f>
        <v>48234.3</v>
      </c>
    </row>
    <row r="76" spans="1:6" ht="21.75" customHeight="1">
      <c r="A76" s="26" t="s">
        <v>194</v>
      </c>
      <c r="B76" s="27" t="s">
        <v>34</v>
      </c>
      <c r="C76" s="9" t="s">
        <v>96</v>
      </c>
      <c r="D76" s="27"/>
      <c r="E76" s="60">
        <f>E77</f>
        <v>35199.5</v>
      </c>
      <c r="F76" s="60">
        <f>F77</f>
        <v>35197.9</v>
      </c>
    </row>
    <row r="77" spans="1:6" ht="30.75" customHeight="1">
      <c r="A77" s="26" t="s">
        <v>107</v>
      </c>
      <c r="B77" s="27" t="s">
        <v>34</v>
      </c>
      <c r="C77" s="9" t="s">
        <v>96</v>
      </c>
      <c r="D77" s="27" t="s">
        <v>69</v>
      </c>
      <c r="E77" s="60">
        <f>E78</f>
        <v>35199.5</v>
      </c>
      <c r="F77" s="60">
        <f>F78</f>
        <v>35197.9</v>
      </c>
    </row>
    <row r="78" spans="1:6" ht="32.25" customHeight="1">
      <c r="A78" s="26" t="s">
        <v>71</v>
      </c>
      <c r="B78" s="27" t="s">
        <v>34</v>
      </c>
      <c r="C78" s="9" t="s">
        <v>96</v>
      </c>
      <c r="D78" s="27" t="s">
        <v>67</v>
      </c>
      <c r="E78" s="60">
        <v>35199.5</v>
      </c>
      <c r="F78" s="60">
        <v>35197.9</v>
      </c>
    </row>
    <row r="79" spans="1:6" ht="20.25" customHeight="1">
      <c r="A79" s="26" t="s">
        <v>127</v>
      </c>
      <c r="B79" s="27" t="s">
        <v>34</v>
      </c>
      <c r="C79" s="9" t="s">
        <v>97</v>
      </c>
      <c r="D79" s="27"/>
      <c r="E79" s="60">
        <f>E80+E82</f>
        <v>12036.5</v>
      </c>
      <c r="F79" s="60">
        <f>F80+F82</f>
        <v>12036.4</v>
      </c>
    </row>
    <row r="80" spans="1:6" ht="30">
      <c r="A80" s="26" t="s">
        <v>107</v>
      </c>
      <c r="B80" s="27" t="s">
        <v>34</v>
      </c>
      <c r="C80" s="9" t="s">
        <v>97</v>
      </c>
      <c r="D80" s="27" t="s">
        <v>69</v>
      </c>
      <c r="E80" s="60">
        <f>E81</f>
        <v>11644.1</v>
      </c>
      <c r="F80" s="60">
        <f>F81</f>
        <v>11644</v>
      </c>
    </row>
    <row r="81" spans="1:6" ht="30">
      <c r="A81" s="26" t="s">
        <v>71</v>
      </c>
      <c r="B81" s="27" t="s">
        <v>34</v>
      </c>
      <c r="C81" s="9" t="s">
        <v>97</v>
      </c>
      <c r="D81" s="27" t="s">
        <v>67</v>
      </c>
      <c r="E81" s="60">
        <v>11644.1</v>
      </c>
      <c r="F81" s="60">
        <v>11644</v>
      </c>
    </row>
    <row r="82" spans="1:6" ht="21.75" customHeight="1">
      <c r="A82" s="26" t="s">
        <v>72</v>
      </c>
      <c r="B82" s="50" t="s">
        <v>34</v>
      </c>
      <c r="C82" s="51" t="s">
        <v>97</v>
      </c>
      <c r="D82" s="50" t="s">
        <v>70</v>
      </c>
      <c r="E82" s="68">
        <f>E83</f>
        <v>392.4</v>
      </c>
      <c r="F82" s="68">
        <f>F83</f>
        <v>392.4</v>
      </c>
    </row>
    <row r="83" spans="1:6" ht="19.5" customHeight="1">
      <c r="A83" s="26" t="s">
        <v>73</v>
      </c>
      <c r="B83" s="50" t="s">
        <v>34</v>
      </c>
      <c r="C83" s="51" t="s">
        <v>97</v>
      </c>
      <c r="D83" s="50" t="s">
        <v>68</v>
      </c>
      <c r="E83" s="68">
        <v>392.4</v>
      </c>
      <c r="F83" s="68">
        <v>392.4</v>
      </c>
    </row>
    <row r="84" spans="1:6" ht="34.5" customHeight="1">
      <c r="A84" s="26" t="s">
        <v>128</v>
      </c>
      <c r="B84" s="27" t="s">
        <v>34</v>
      </c>
      <c r="C84" s="9" t="s">
        <v>98</v>
      </c>
      <c r="D84" s="27"/>
      <c r="E84" s="60">
        <f>E85</f>
        <v>1000</v>
      </c>
      <c r="F84" s="60">
        <f>F85</f>
        <v>1000</v>
      </c>
    </row>
    <row r="85" spans="1:6" ht="30">
      <c r="A85" s="26" t="s">
        <v>107</v>
      </c>
      <c r="B85" s="27" t="s">
        <v>34</v>
      </c>
      <c r="C85" s="9" t="s">
        <v>98</v>
      </c>
      <c r="D85" s="27" t="s">
        <v>69</v>
      </c>
      <c r="E85" s="60">
        <f>E86</f>
        <v>1000</v>
      </c>
      <c r="F85" s="60">
        <f>F86</f>
        <v>1000</v>
      </c>
    </row>
    <row r="86" spans="1:6" ht="30">
      <c r="A86" s="26" t="s">
        <v>71</v>
      </c>
      <c r="B86" s="27" t="s">
        <v>34</v>
      </c>
      <c r="C86" s="9" t="s">
        <v>98</v>
      </c>
      <c r="D86" s="27" t="s">
        <v>67</v>
      </c>
      <c r="E86" s="60">
        <v>1000</v>
      </c>
      <c r="F86" s="60">
        <v>1000</v>
      </c>
    </row>
    <row r="87" spans="1:6" ht="26.25" customHeight="1">
      <c r="A87" s="63" t="s">
        <v>165</v>
      </c>
      <c r="B87" s="53" t="s">
        <v>166</v>
      </c>
      <c r="C87" s="54"/>
      <c r="D87" s="53"/>
      <c r="E87" s="66">
        <f aca="true" t="shared" si="1" ref="E87:F90">E88</f>
        <v>135</v>
      </c>
      <c r="F87" s="66">
        <f t="shared" si="1"/>
        <v>135</v>
      </c>
    </row>
    <row r="88" spans="1:6" ht="28.5">
      <c r="A88" s="67" t="s">
        <v>168</v>
      </c>
      <c r="B88" s="53" t="s">
        <v>169</v>
      </c>
      <c r="C88" s="54"/>
      <c r="D88" s="53"/>
      <c r="E88" s="66">
        <f t="shared" si="1"/>
        <v>135</v>
      </c>
      <c r="F88" s="66">
        <f t="shared" si="1"/>
        <v>135</v>
      </c>
    </row>
    <row r="89" spans="1:6" ht="60">
      <c r="A89" s="49" t="s">
        <v>171</v>
      </c>
      <c r="B89" s="50" t="s">
        <v>169</v>
      </c>
      <c r="C89" s="51" t="s">
        <v>172</v>
      </c>
      <c r="D89" s="50"/>
      <c r="E89" s="68">
        <f t="shared" si="1"/>
        <v>135</v>
      </c>
      <c r="F89" s="68">
        <f t="shared" si="1"/>
        <v>135</v>
      </c>
    </row>
    <row r="90" spans="1:6" ht="30">
      <c r="A90" s="49" t="s">
        <v>107</v>
      </c>
      <c r="B90" s="50" t="s">
        <v>169</v>
      </c>
      <c r="C90" s="51" t="s">
        <v>172</v>
      </c>
      <c r="D90" s="50" t="s">
        <v>69</v>
      </c>
      <c r="E90" s="68">
        <f t="shared" si="1"/>
        <v>135</v>
      </c>
      <c r="F90" s="68">
        <f t="shared" si="1"/>
        <v>135</v>
      </c>
    </row>
    <row r="91" spans="1:6" ht="30">
      <c r="A91" s="49" t="s">
        <v>71</v>
      </c>
      <c r="B91" s="50" t="s">
        <v>169</v>
      </c>
      <c r="C91" s="51" t="s">
        <v>172</v>
      </c>
      <c r="D91" s="50" t="s">
        <v>67</v>
      </c>
      <c r="E91" s="68">
        <v>135</v>
      </c>
      <c r="F91" s="68">
        <v>135</v>
      </c>
    </row>
    <row r="92" spans="1:6" ht="15">
      <c r="A92" s="19" t="s">
        <v>35</v>
      </c>
      <c r="B92" s="24" t="s">
        <v>36</v>
      </c>
      <c r="C92" s="8"/>
      <c r="D92" s="27"/>
      <c r="E92" s="44">
        <f>E93+E97</f>
        <v>2311.2999999999997</v>
      </c>
      <c r="F92" s="44">
        <f>F93+F97</f>
        <v>2311.2</v>
      </c>
    </row>
    <row r="93" spans="1:6" ht="28.5">
      <c r="A93" s="67" t="s">
        <v>110</v>
      </c>
      <c r="B93" s="24" t="s">
        <v>109</v>
      </c>
      <c r="C93" s="8"/>
      <c r="D93" s="27"/>
      <c r="E93" s="44">
        <f aca="true" t="shared" si="2" ref="E93:F95">E94</f>
        <v>110.1</v>
      </c>
      <c r="F93" s="44">
        <f t="shared" si="2"/>
        <v>110.1</v>
      </c>
    </row>
    <row r="94" spans="1:6" ht="75">
      <c r="A94" s="37" t="s">
        <v>112</v>
      </c>
      <c r="B94" s="27" t="s">
        <v>109</v>
      </c>
      <c r="C94" s="9" t="s">
        <v>111</v>
      </c>
      <c r="D94" s="27"/>
      <c r="E94" s="56">
        <f t="shared" si="2"/>
        <v>110.1</v>
      </c>
      <c r="F94" s="56">
        <f t="shared" si="2"/>
        <v>110.1</v>
      </c>
    </row>
    <row r="95" spans="1:6" ht="32.25" customHeight="1">
      <c r="A95" s="26" t="s">
        <v>107</v>
      </c>
      <c r="B95" s="27" t="s">
        <v>109</v>
      </c>
      <c r="C95" s="9" t="s">
        <v>111</v>
      </c>
      <c r="D95" s="27" t="s">
        <v>69</v>
      </c>
      <c r="E95" s="56">
        <f t="shared" si="2"/>
        <v>110.1</v>
      </c>
      <c r="F95" s="56">
        <f t="shared" si="2"/>
        <v>110.1</v>
      </c>
    </row>
    <row r="96" spans="1:6" ht="30">
      <c r="A96" s="26" t="s">
        <v>71</v>
      </c>
      <c r="B96" s="27" t="s">
        <v>109</v>
      </c>
      <c r="C96" s="9" t="s">
        <v>111</v>
      </c>
      <c r="D96" s="27" t="s">
        <v>67</v>
      </c>
      <c r="E96" s="56">
        <v>110.1</v>
      </c>
      <c r="F96" s="56">
        <v>110.1</v>
      </c>
    </row>
    <row r="97" spans="1:6" ht="15">
      <c r="A97" s="23" t="s">
        <v>129</v>
      </c>
      <c r="B97" s="24" t="s">
        <v>130</v>
      </c>
      <c r="C97" s="8"/>
      <c r="D97" s="24"/>
      <c r="E97" s="44">
        <f>E101+E104+E107+E110+E98+E113</f>
        <v>2201.2</v>
      </c>
      <c r="F97" s="44">
        <f>F101+F104+F107+F110+F98+F113</f>
        <v>2201.1</v>
      </c>
    </row>
    <row r="98" spans="1:6" ht="30" customHeight="1">
      <c r="A98" s="26" t="s">
        <v>131</v>
      </c>
      <c r="B98" s="50" t="s">
        <v>130</v>
      </c>
      <c r="C98" s="51" t="s">
        <v>132</v>
      </c>
      <c r="D98" s="24"/>
      <c r="E98" s="56">
        <f>E99</f>
        <v>1387.1</v>
      </c>
      <c r="F98" s="56">
        <f>F99</f>
        <v>1387</v>
      </c>
    </row>
    <row r="99" spans="1:6" ht="27" customHeight="1">
      <c r="A99" s="26" t="s">
        <v>107</v>
      </c>
      <c r="B99" s="27" t="s">
        <v>130</v>
      </c>
      <c r="C99" s="9" t="s">
        <v>132</v>
      </c>
      <c r="D99" s="27" t="s">
        <v>69</v>
      </c>
      <c r="E99" s="56">
        <f>E100</f>
        <v>1387.1</v>
      </c>
      <c r="F99" s="56">
        <f>F100</f>
        <v>1387</v>
      </c>
    </row>
    <row r="100" spans="1:6" ht="30">
      <c r="A100" s="26" t="s">
        <v>71</v>
      </c>
      <c r="B100" s="27" t="s">
        <v>130</v>
      </c>
      <c r="C100" s="9" t="s">
        <v>132</v>
      </c>
      <c r="D100" s="27" t="s">
        <v>67</v>
      </c>
      <c r="E100" s="56">
        <v>1387.1</v>
      </c>
      <c r="F100" s="56">
        <v>1387</v>
      </c>
    </row>
    <row r="101" spans="1:6" ht="41.25" customHeight="1">
      <c r="A101" s="49" t="s">
        <v>133</v>
      </c>
      <c r="B101" s="50" t="s">
        <v>130</v>
      </c>
      <c r="C101" s="51" t="s">
        <v>364</v>
      </c>
      <c r="D101" s="50"/>
      <c r="E101" s="56">
        <f>E102</f>
        <v>135</v>
      </c>
      <c r="F101" s="56">
        <f>F102</f>
        <v>135</v>
      </c>
    </row>
    <row r="102" spans="1:6" ht="29.25" customHeight="1">
      <c r="A102" s="26" t="s">
        <v>107</v>
      </c>
      <c r="B102" s="27" t="s">
        <v>130</v>
      </c>
      <c r="C102" s="9" t="s">
        <v>364</v>
      </c>
      <c r="D102" s="27" t="s">
        <v>69</v>
      </c>
      <c r="E102" s="56">
        <f>E103</f>
        <v>135</v>
      </c>
      <c r="F102" s="56">
        <f>F103</f>
        <v>135</v>
      </c>
    </row>
    <row r="103" spans="1:6" ht="33.75" customHeight="1">
      <c r="A103" s="26" t="s">
        <v>71</v>
      </c>
      <c r="B103" s="27" t="s">
        <v>130</v>
      </c>
      <c r="C103" s="9" t="s">
        <v>364</v>
      </c>
      <c r="D103" s="27" t="s">
        <v>67</v>
      </c>
      <c r="E103" s="56">
        <v>135</v>
      </c>
      <c r="F103" s="56">
        <v>135</v>
      </c>
    </row>
    <row r="104" spans="1:6" ht="75">
      <c r="A104" s="26" t="s">
        <v>363</v>
      </c>
      <c r="B104" s="27" t="s">
        <v>130</v>
      </c>
      <c r="C104" s="9" t="s">
        <v>365</v>
      </c>
      <c r="D104" s="27"/>
      <c r="E104" s="56">
        <f>E105</f>
        <v>99.1</v>
      </c>
      <c r="F104" s="56">
        <f>F105</f>
        <v>99.1</v>
      </c>
    </row>
    <row r="105" spans="1:6" ht="30" customHeight="1">
      <c r="A105" s="26" t="s">
        <v>107</v>
      </c>
      <c r="B105" s="27" t="s">
        <v>130</v>
      </c>
      <c r="C105" s="9" t="s">
        <v>365</v>
      </c>
      <c r="D105" s="27" t="s">
        <v>69</v>
      </c>
      <c r="E105" s="56">
        <f>E106</f>
        <v>99.1</v>
      </c>
      <c r="F105" s="56">
        <f>F106</f>
        <v>99.1</v>
      </c>
    </row>
    <row r="106" spans="1:6" ht="30" customHeight="1">
      <c r="A106" s="26" t="s">
        <v>71</v>
      </c>
      <c r="B106" s="27" t="s">
        <v>130</v>
      </c>
      <c r="C106" s="9" t="s">
        <v>365</v>
      </c>
      <c r="D106" s="27" t="s">
        <v>67</v>
      </c>
      <c r="E106" s="56">
        <v>99.1</v>
      </c>
      <c r="F106" s="56">
        <v>99.1</v>
      </c>
    </row>
    <row r="107" spans="1:6" ht="57.75" customHeight="1">
      <c r="A107" s="26" t="s">
        <v>134</v>
      </c>
      <c r="B107" s="27" t="s">
        <v>130</v>
      </c>
      <c r="C107" s="9" t="s">
        <v>366</v>
      </c>
      <c r="D107" s="27"/>
      <c r="E107" s="56">
        <f>E108</f>
        <v>170</v>
      </c>
      <c r="F107" s="56">
        <f>F108</f>
        <v>170</v>
      </c>
    </row>
    <row r="108" spans="1:6" ht="30" customHeight="1">
      <c r="A108" s="26" t="s">
        <v>107</v>
      </c>
      <c r="B108" s="27" t="s">
        <v>130</v>
      </c>
      <c r="C108" s="9" t="s">
        <v>366</v>
      </c>
      <c r="D108" s="27" t="s">
        <v>69</v>
      </c>
      <c r="E108" s="56">
        <f>E109</f>
        <v>170</v>
      </c>
      <c r="F108" s="56">
        <f>F109</f>
        <v>170</v>
      </c>
    </row>
    <row r="109" spans="1:6" ht="30" customHeight="1">
      <c r="A109" s="26" t="s">
        <v>71</v>
      </c>
      <c r="B109" s="27" t="s">
        <v>130</v>
      </c>
      <c r="C109" s="9" t="s">
        <v>366</v>
      </c>
      <c r="D109" s="27" t="s">
        <v>67</v>
      </c>
      <c r="E109" s="56">
        <v>170</v>
      </c>
      <c r="F109" s="56">
        <v>170</v>
      </c>
    </row>
    <row r="110" spans="1:6" ht="114.75" customHeight="1">
      <c r="A110" s="33" t="s">
        <v>135</v>
      </c>
      <c r="B110" s="34" t="s">
        <v>130</v>
      </c>
      <c r="C110" s="16" t="s">
        <v>367</v>
      </c>
      <c r="D110" s="34"/>
      <c r="E110" s="60">
        <f>E111</f>
        <v>340</v>
      </c>
      <c r="F110" s="60">
        <f>F111</f>
        <v>340</v>
      </c>
    </row>
    <row r="111" spans="1:6" ht="28.5" customHeight="1">
      <c r="A111" s="33" t="s">
        <v>107</v>
      </c>
      <c r="B111" s="34" t="s">
        <v>130</v>
      </c>
      <c r="C111" s="16" t="s">
        <v>367</v>
      </c>
      <c r="D111" s="34" t="s">
        <v>69</v>
      </c>
      <c r="E111" s="60">
        <f>E112</f>
        <v>340</v>
      </c>
      <c r="F111" s="60">
        <f>F112</f>
        <v>340</v>
      </c>
    </row>
    <row r="112" spans="1:6" ht="28.5" customHeight="1">
      <c r="A112" s="33" t="s">
        <v>71</v>
      </c>
      <c r="B112" s="34" t="s">
        <v>130</v>
      </c>
      <c r="C112" s="16" t="s">
        <v>367</v>
      </c>
      <c r="D112" s="34" t="s">
        <v>67</v>
      </c>
      <c r="E112" s="60">
        <v>340</v>
      </c>
      <c r="F112" s="60">
        <v>340</v>
      </c>
    </row>
    <row r="113" spans="1:6" ht="66" customHeight="1">
      <c r="A113" s="49" t="s">
        <v>356</v>
      </c>
      <c r="B113" s="34" t="s">
        <v>130</v>
      </c>
      <c r="C113" s="51" t="s">
        <v>368</v>
      </c>
      <c r="D113" s="50"/>
      <c r="E113" s="68">
        <f>E114</f>
        <v>70</v>
      </c>
      <c r="F113" s="68">
        <f>F114</f>
        <v>70</v>
      </c>
    </row>
    <row r="114" spans="1:6" ht="29.25" customHeight="1">
      <c r="A114" s="49" t="s">
        <v>107</v>
      </c>
      <c r="B114" s="34" t="s">
        <v>130</v>
      </c>
      <c r="C114" s="51" t="s">
        <v>368</v>
      </c>
      <c r="D114" s="50" t="s">
        <v>69</v>
      </c>
      <c r="E114" s="68">
        <f>E115</f>
        <v>70</v>
      </c>
      <c r="F114" s="68">
        <f>F115</f>
        <v>70</v>
      </c>
    </row>
    <row r="115" spans="1:6" ht="32.25" customHeight="1">
      <c r="A115" s="49" t="s">
        <v>71</v>
      </c>
      <c r="B115" s="34" t="s">
        <v>130</v>
      </c>
      <c r="C115" s="51" t="s">
        <v>368</v>
      </c>
      <c r="D115" s="50" t="s">
        <v>67</v>
      </c>
      <c r="E115" s="68">
        <v>70</v>
      </c>
      <c r="F115" s="68">
        <v>70</v>
      </c>
    </row>
    <row r="116" spans="1:6" ht="30" customHeight="1">
      <c r="A116" s="19" t="s">
        <v>37</v>
      </c>
      <c r="B116" s="24" t="s">
        <v>38</v>
      </c>
      <c r="C116" s="8"/>
      <c r="D116" s="27"/>
      <c r="E116" s="44">
        <f>E117</f>
        <v>4516.5</v>
      </c>
      <c r="F116" s="44">
        <f>F117</f>
        <v>4516.200000000001</v>
      </c>
    </row>
    <row r="117" spans="1:6" ht="27" customHeight="1">
      <c r="A117" s="23" t="s">
        <v>39</v>
      </c>
      <c r="B117" s="24" t="s">
        <v>40</v>
      </c>
      <c r="C117" s="8"/>
      <c r="D117" s="24"/>
      <c r="E117" s="44">
        <f>E118+E121</f>
        <v>4516.5</v>
      </c>
      <c r="F117" s="44">
        <f>F118+F121</f>
        <v>4516.200000000001</v>
      </c>
    </row>
    <row r="118" spans="1:6" ht="45.75" customHeight="1">
      <c r="A118" s="26" t="s">
        <v>119</v>
      </c>
      <c r="B118" s="27" t="s">
        <v>40</v>
      </c>
      <c r="C118" s="9" t="s">
        <v>99</v>
      </c>
      <c r="D118" s="27"/>
      <c r="E118" s="56">
        <f>E119</f>
        <v>2133.6</v>
      </c>
      <c r="F118" s="56">
        <f>F119</f>
        <v>2133.4</v>
      </c>
    </row>
    <row r="119" spans="1:6" ht="29.25" customHeight="1">
      <c r="A119" s="26" t="s">
        <v>107</v>
      </c>
      <c r="B119" s="27" t="s">
        <v>40</v>
      </c>
      <c r="C119" s="9" t="s">
        <v>99</v>
      </c>
      <c r="D119" s="27" t="s">
        <v>69</v>
      </c>
      <c r="E119" s="56">
        <f>E120</f>
        <v>2133.6</v>
      </c>
      <c r="F119" s="56">
        <f>F120</f>
        <v>2133.4</v>
      </c>
    </row>
    <row r="120" spans="1:6" ht="29.25" customHeight="1">
      <c r="A120" s="26" t="s">
        <v>71</v>
      </c>
      <c r="B120" s="27" t="s">
        <v>40</v>
      </c>
      <c r="C120" s="9" t="s">
        <v>99</v>
      </c>
      <c r="D120" s="27" t="s">
        <v>67</v>
      </c>
      <c r="E120" s="56">
        <v>2133.6</v>
      </c>
      <c r="F120" s="56">
        <v>2133.4</v>
      </c>
    </row>
    <row r="121" spans="1:6" ht="30">
      <c r="A121" s="26" t="s">
        <v>77</v>
      </c>
      <c r="B121" s="27" t="s">
        <v>40</v>
      </c>
      <c r="C121" s="9" t="s">
        <v>100</v>
      </c>
      <c r="D121" s="27"/>
      <c r="E121" s="56">
        <f>E122</f>
        <v>2382.9</v>
      </c>
      <c r="F121" s="56">
        <f>F122</f>
        <v>2382.8</v>
      </c>
    </row>
    <row r="122" spans="1:6" ht="29.25" customHeight="1">
      <c r="A122" s="26" t="s">
        <v>107</v>
      </c>
      <c r="B122" s="27" t="s">
        <v>40</v>
      </c>
      <c r="C122" s="9" t="s">
        <v>100</v>
      </c>
      <c r="D122" s="27" t="s">
        <v>69</v>
      </c>
      <c r="E122" s="56">
        <f>E123</f>
        <v>2382.9</v>
      </c>
      <c r="F122" s="56">
        <f>F123</f>
        <v>2382.8</v>
      </c>
    </row>
    <row r="123" spans="1:6" ht="33" customHeight="1">
      <c r="A123" s="26" t="s">
        <v>71</v>
      </c>
      <c r="B123" s="27" t="s">
        <v>40</v>
      </c>
      <c r="C123" s="9" t="s">
        <v>100</v>
      </c>
      <c r="D123" s="27" t="s">
        <v>67</v>
      </c>
      <c r="E123" s="56">
        <v>2382.9</v>
      </c>
      <c r="F123" s="56">
        <v>2382.8</v>
      </c>
    </row>
    <row r="124" spans="1:6" ht="29.25" customHeight="1">
      <c r="A124" s="19" t="s">
        <v>41</v>
      </c>
      <c r="B124" s="24" t="s">
        <v>42</v>
      </c>
      <c r="C124" s="8"/>
      <c r="D124" s="24"/>
      <c r="E124" s="44">
        <f>E133+E125+E129</f>
        <v>14213.699999999999</v>
      </c>
      <c r="F124" s="44">
        <f>F133+F125+F129</f>
        <v>13233.7</v>
      </c>
    </row>
    <row r="125" spans="1:6" ht="19.5" customHeight="1">
      <c r="A125" s="23" t="s">
        <v>136</v>
      </c>
      <c r="B125" s="53" t="s">
        <v>137</v>
      </c>
      <c r="C125" s="54"/>
      <c r="D125" s="53"/>
      <c r="E125" s="44">
        <f aca="true" t="shared" si="3" ref="E125:F127">E126</f>
        <v>274</v>
      </c>
      <c r="F125" s="44">
        <f t="shared" si="3"/>
        <v>273.6</v>
      </c>
    </row>
    <row r="126" spans="1:6" ht="137.25" customHeight="1">
      <c r="A126" s="49" t="s">
        <v>138</v>
      </c>
      <c r="B126" s="50" t="s">
        <v>137</v>
      </c>
      <c r="C126" s="51" t="s">
        <v>116</v>
      </c>
      <c r="D126" s="50"/>
      <c r="E126" s="56">
        <f t="shared" si="3"/>
        <v>274</v>
      </c>
      <c r="F126" s="56">
        <f t="shared" si="3"/>
        <v>273.6</v>
      </c>
    </row>
    <row r="127" spans="1:6" ht="18.75" customHeight="1">
      <c r="A127" s="79" t="s">
        <v>74</v>
      </c>
      <c r="B127" s="50" t="s">
        <v>137</v>
      </c>
      <c r="C127" s="51" t="s">
        <v>116</v>
      </c>
      <c r="D127" s="50" t="s">
        <v>66</v>
      </c>
      <c r="E127" s="56">
        <f t="shared" si="3"/>
        <v>274</v>
      </c>
      <c r="F127" s="56">
        <f t="shared" si="3"/>
        <v>273.6</v>
      </c>
    </row>
    <row r="128" spans="1:6" ht="18" customHeight="1">
      <c r="A128" s="79" t="s">
        <v>86</v>
      </c>
      <c r="B128" s="50" t="s">
        <v>137</v>
      </c>
      <c r="C128" s="51" t="s">
        <v>116</v>
      </c>
      <c r="D128" s="50" t="s">
        <v>85</v>
      </c>
      <c r="E128" s="56">
        <v>274</v>
      </c>
      <c r="F128" s="56">
        <v>273.6</v>
      </c>
    </row>
    <row r="129" spans="1:6" ht="21" customHeight="1">
      <c r="A129" s="23" t="s">
        <v>196</v>
      </c>
      <c r="B129" s="53" t="s">
        <v>197</v>
      </c>
      <c r="C129" s="54"/>
      <c r="D129" s="53"/>
      <c r="E129" s="44">
        <f aca="true" t="shared" si="4" ref="E129:F131">E130</f>
        <v>175.6</v>
      </c>
      <c r="F129" s="44">
        <f t="shared" si="4"/>
        <v>175.4</v>
      </c>
    </row>
    <row r="130" spans="1:6" ht="147.75" customHeight="1">
      <c r="A130" s="49" t="s">
        <v>138</v>
      </c>
      <c r="B130" s="50" t="s">
        <v>197</v>
      </c>
      <c r="C130" s="51" t="s">
        <v>116</v>
      </c>
      <c r="D130" s="50"/>
      <c r="E130" s="56">
        <f t="shared" si="4"/>
        <v>175.6</v>
      </c>
      <c r="F130" s="56">
        <f t="shared" si="4"/>
        <v>175.4</v>
      </c>
    </row>
    <row r="131" spans="1:6" ht="18.75" customHeight="1">
      <c r="A131" s="79" t="s">
        <v>74</v>
      </c>
      <c r="B131" s="50" t="s">
        <v>197</v>
      </c>
      <c r="C131" s="51" t="s">
        <v>116</v>
      </c>
      <c r="D131" s="50" t="s">
        <v>66</v>
      </c>
      <c r="E131" s="56">
        <f t="shared" si="4"/>
        <v>175.6</v>
      </c>
      <c r="F131" s="56">
        <f t="shared" si="4"/>
        <v>175.4</v>
      </c>
    </row>
    <row r="132" spans="1:6" ht="23.25" customHeight="1">
      <c r="A132" s="79" t="s">
        <v>86</v>
      </c>
      <c r="B132" s="50" t="s">
        <v>197</v>
      </c>
      <c r="C132" s="51" t="s">
        <v>116</v>
      </c>
      <c r="D132" s="50" t="s">
        <v>85</v>
      </c>
      <c r="E132" s="56">
        <v>175.6</v>
      </c>
      <c r="F132" s="56">
        <v>175.4</v>
      </c>
    </row>
    <row r="133" spans="1:6" ht="24.75" customHeight="1">
      <c r="A133" s="23" t="s">
        <v>43</v>
      </c>
      <c r="B133" s="24" t="s">
        <v>44</v>
      </c>
      <c r="C133" s="8"/>
      <c r="D133" s="24"/>
      <c r="E133" s="44">
        <f>E134+E137</f>
        <v>13764.099999999999</v>
      </c>
      <c r="F133" s="44">
        <f>F134+F137</f>
        <v>12784.7</v>
      </c>
    </row>
    <row r="134" spans="1:6" ht="63" customHeight="1">
      <c r="A134" s="26" t="s">
        <v>80</v>
      </c>
      <c r="B134" s="27" t="s">
        <v>44</v>
      </c>
      <c r="C134" s="9" t="s">
        <v>117</v>
      </c>
      <c r="D134" s="27"/>
      <c r="E134" s="56">
        <f>E135</f>
        <v>10299.9</v>
      </c>
      <c r="F134" s="56">
        <f>F135</f>
        <v>9391.7</v>
      </c>
    </row>
    <row r="135" spans="1:6" ht="20.25" customHeight="1">
      <c r="A135" s="26" t="s">
        <v>74</v>
      </c>
      <c r="B135" s="27" t="s">
        <v>44</v>
      </c>
      <c r="C135" s="9" t="s">
        <v>117</v>
      </c>
      <c r="D135" s="27" t="s">
        <v>66</v>
      </c>
      <c r="E135" s="56">
        <f>E136</f>
        <v>10299.9</v>
      </c>
      <c r="F135" s="56">
        <f>F136</f>
        <v>9391.7</v>
      </c>
    </row>
    <row r="136" spans="1:6" ht="23.25" customHeight="1">
      <c r="A136" s="33" t="s">
        <v>86</v>
      </c>
      <c r="B136" s="34" t="s">
        <v>44</v>
      </c>
      <c r="C136" s="9" t="s">
        <v>117</v>
      </c>
      <c r="D136" s="34" t="s">
        <v>85</v>
      </c>
      <c r="E136" s="60">
        <v>10299.9</v>
      </c>
      <c r="F136" s="60">
        <v>9391.7</v>
      </c>
    </row>
    <row r="137" spans="1:6" ht="45" customHeight="1">
      <c r="A137" s="26" t="s">
        <v>81</v>
      </c>
      <c r="B137" s="27" t="s">
        <v>44</v>
      </c>
      <c r="C137" s="9" t="s">
        <v>118</v>
      </c>
      <c r="D137" s="27"/>
      <c r="E137" s="56">
        <f>E138</f>
        <v>3464.2</v>
      </c>
      <c r="F137" s="56">
        <f>F138</f>
        <v>3393</v>
      </c>
    </row>
    <row r="138" spans="1:6" ht="17.25" customHeight="1">
      <c r="A138" s="26" t="s">
        <v>74</v>
      </c>
      <c r="B138" s="27" t="s">
        <v>44</v>
      </c>
      <c r="C138" s="9" t="s">
        <v>118</v>
      </c>
      <c r="D138" s="27" t="s">
        <v>66</v>
      </c>
      <c r="E138" s="56">
        <f>E139</f>
        <v>3464.2</v>
      </c>
      <c r="F138" s="56">
        <f>F139</f>
        <v>3393</v>
      </c>
    </row>
    <row r="139" spans="1:6" ht="30.75" customHeight="1">
      <c r="A139" s="33" t="s">
        <v>84</v>
      </c>
      <c r="B139" s="34" t="s">
        <v>44</v>
      </c>
      <c r="C139" s="9" t="s">
        <v>118</v>
      </c>
      <c r="D139" s="34" t="s">
        <v>83</v>
      </c>
      <c r="E139" s="56">
        <v>3464.2</v>
      </c>
      <c r="F139" s="56">
        <v>3393</v>
      </c>
    </row>
    <row r="140" spans="1:6" ht="22.5" customHeight="1">
      <c r="A140" s="19" t="s">
        <v>45</v>
      </c>
      <c r="B140" s="24" t="s">
        <v>46</v>
      </c>
      <c r="C140" s="8"/>
      <c r="D140" s="27"/>
      <c r="E140" s="44">
        <f aca="true" t="shared" si="5" ref="E140:F143">E141</f>
        <v>1826.2</v>
      </c>
      <c r="F140" s="44">
        <f t="shared" si="5"/>
        <v>1826.1</v>
      </c>
    </row>
    <row r="141" spans="1:6" ht="21.75" customHeight="1">
      <c r="A141" s="23" t="s">
        <v>47</v>
      </c>
      <c r="B141" s="24" t="s">
        <v>48</v>
      </c>
      <c r="C141" s="8"/>
      <c r="D141" s="24"/>
      <c r="E141" s="44">
        <f t="shared" si="5"/>
        <v>1826.2</v>
      </c>
      <c r="F141" s="44">
        <f t="shared" si="5"/>
        <v>1826.1</v>
      </c>
    </row>
    <row r="142" spans="1:6" ht="93.75" customHeight="1">
      <c r="A142" s="26" t="s">
        <v>108</v>
      </c>
      <c r="B142" s="27" t="s">
        <v>48</v>
      </c>
      <c r="C142" s="9" t="s">
        <v>101</v>
      </c>
      <c r="D142" s="27"/>
      <c r="E142" s="56">
        <f t="shared" si="5"/>
        <v>1826.2</v>
      </c>
      <c r="F142" s="56">
        <f t="shared" si="5"/>
        <v>1826.1</v>
      </c>
    </row>
    <row r="143" spans="1:6" ht="31.5" customHeight="1">
      <c r="A143" s="26" t="s">
        <v>107</v>
      </c>
      <c r="B143" s="27" t="s">
        <v>48</v>
      </c>
      <c r="C143" s="9" t="s">
        <v>101</v>
      </c>
      <c r="D143" s="27" t="s">
        <v>69</v>
      </c>
      <c r="E143" s="56">
        <f t="shared" si="5"/>
        <v>1826.2</v>
      </c>
      <c r="F143" s="56">
        <f t="shared" si="5"/>
        <v>1826.1</v>
      </c>
    </row>
    <row r="144" spans="1:6" ht="30.75" customHeight="1">
      <c r="A144" s="26" t="s">
        <v>71</v>
      </c>
      <c r="B144" s="27" t="s">
        <v>48</v>
      </c>
      <c r="C144" s="9" t="s">
        <v>101</v>
      </c>
      <c r="D144" s="27" t="s">
        <v>67</v>
      </c>
      <c r="E144" s="56">
        <v>1826.2</v>
      </c>
      <c r="F144" s="56">
        <v>1826.1</v>
      </c>
    </row>
    <row r="145" spans="1:6" ht="15">
      <c r="A145" s="21" t="s">
        <v>49</v>
      </c>
      <c r="B145" s="24" t="s">
        <v>50</v>
      </c>
      <c r="C145" s="8"/>
      <c r="D145" s="24"/>
      <c r="E145" s="44">
        <f aca="true" t="shared" si="6" ref="E145:F148">E146</f>
        <v>3304</v>
      </c>
      <c r="F145" s="44">
        <f t="shared" si="6"/>
        <v>3304</v>
      </c>
    </row>
    <row r="146" spans="1:6" ht="19.5" customHeight="1">
      <c r="A146" s="23" t="s">
        <v>51</v>
      </c>
      <c r="B146" s="24" t="s">
        <v>52</v>
      </c>
      <c r="C146" s="8"/>
      <c r="D146" s="24"/>
      <c r="E146" s="44">
        <f t="shared" si="6"/>
        <v>3304</v>
      </c>
      <c r="F146" s="44">
        <f t="shared" si="6"/>
        <v>3304</v>
      </c>
    </row>
    <row r="147" spans="1:6" ht="124.5" customHeight="1">
      <c r="A147" s="26" t="s">
        <v>120</v>
      </c>
      <c r="B147" s="27" t="s">
        <v>52</v>
      </c>
      <c r="C147" s="9" t="s">
        <v>102</v>
      </c>
      <c r="D147" s="27"/>
      <c r="E147" s="56">
        <f t="shared" si="6"/>
        <v>3304</v>
      </c>
      <c r="F147" s="56">
        <f t="shared" si="6"/>
        <v>3304</v>
      </c>
    </row>
    <row r="148" spans="1:6" ht="30" customHeight="1">
      <c r="A148" s="26" t="s">
        <v>107</v>
      </c>
      <c r="B148" s="27" t="s">
        <v>52</v>
      </c>
      <c r="C148" s="9" t="s">
        <v>102</v>
      </c>
      <c r="D148" s="27" t="s">
        <v>69</v>
      </c>
      <c r="E148" s="56">
        <f t="shared" si="6"/>
        <v>3304</v>
      </c>
      <c r="F148" s="56">
        <f t="shared" si="6"/>
        <v>3304</v>
      </c>
    </row>
    <row r="149" spans="1:6" ht="30" customHeight="1">
      <c r="A149" s="26" t="s">
        <v>71</v>
      </c>
      <c r="B149" s="27" t="s">
        <v>52</v>
      </c>
      <c r="C149" s="9" t="s">
        <v>102</v>
      </c>
      <c r="D149" s="27" t="s">
        <v>67</v>
      </c>
      <c r="E149" s="56">
        <v>3304</v>
      </c>
      <c r="F149" s="56">
        <v>3304</v>
      </c>
    </row>
    <row r="150" spans="1:6" ht="27.75" customHeight="1">
      <c r="A150" s="38" t="s">
        <v>53</v>
      </c>
      <c r="B150" s="39"/>
      <c r="C150" s="39"/>
      <c r="D150" s="24"/>
      <c r="E150" s="59">
        <f>E145+E140+E124+E116+E92+E74+E65+E57+E8+E87</f>
        <v>104828.4</v>
      </c>
      <c r="F150" s="59">
        <f>F145+F140+F124+F116+F92+F74+F65+F57+F8+F87</f>
        <v>103646.9</v>
      </c>
    </row>
    <row r="153" ht="24" customHeight="1"/>
  </sheetData>
  <sheetProtection/>
  <mergeCells count="4">
    <mergeCell ref="A2:E2"/>
    <mergeCell ref="A3:E3"/>
    <mergeCell ref="A5:E5"/>
    <mergeCell ref="A4:E4"/>
  </mergeCells>
  <printOptions/>
  <pageMargins left="0.25" right="0.25" top="0.75" bottom="0.75" header="0.3" footer="0.3"/>
  <pageSetup fitToHeight="0" fitToWidth="1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9">
      <selection activeCell="D22" sqref="D22"/>
    </sheetView>
  </sheetViews>
  <sheetFormatPr defaultColWidth="9.140625" defaultRowHeight="15"/>
  <cols>
    <col min="1" max="1" width="56.00390625" style="2" customWidth="1"/>
    <col min="2" max="2" width="16.421875" style="1" customWidth="1"/>
    <col min="3" max="3" width="18.7109375" style="1" customWidth="1"/>
    <col min="4" max="4" width="17.8515625" style="1" customWidth="1"/>
    <col min="5" max="16384" width="9.140625" style="1" customWidth="1"/>
  </cols>
  <sheetData>
    <row r="1" ht="15.75">
      <c r="C1" s="128"/>
    </row>
    <row r="2" spans="1:5" ht="116.25" customHeight="1">
      <c r="A2" s="155" t="s">
        <v>378</v>
      </c>
      <c r="B2" s="155"/>
      <c r="C2" s="155"/>
      <c r="D2" s="127"/>
      <c r="E2" s="127"/>
    </row>
    <row r="3" spans="1:5" ht="135.75" customHeight="1">
      <c r="A3" s="160" t="s">
        <v>393</v>
      </c>
      <c r="B3" s="160"/>
      <c r="C3" s="160"/>
      <c r="D3" s="127"/>
      <c r="E3" s="127"/>
    </row>
    <row r="4" spans="1:3" ht="15.75" customHeight="1">
      <c r="A4" s="164"/>
      <c r="B4" s="164"/>
      <c r="C4" s="164"/>
    </row>
    <row r="5" spans="1:5" ht="15.75" customHeight="1">
      <c r="A5" s="161"/>
      <c r="B5" s="161"/>
      <c r="C5" s="161"/>
      <c r="D5" s="161"/>
      <c r="E5" s="17"/>
    </row>
    <row r="6" spans="1:3" ht="91.5" customHeight="1">
      <c r="A6" s="163" t="s">
        <v>395</v>
      </c>
      <c r="B6" s="163"/>
      <c r="C6" s="163"/>
    </row>
    <row r="7" ht="18" customHeight="1">
      <c r="C7" s="12"/>
    </row>
    <row r="8" spans="1:4" s="43" customFormat="1" ht="69.75" customHeight="1">
      <c r="A8" s="3" t="s">
        <v>0</v>
      </c>
      <c r="B8" s="3" t="s">
        <v>2</v>
      </c>
      <c r="C8" s="3" t="s">
        <v>396</v>
      </c>
      <c r="D8" s="19" t="s">
        <v>386</v>
      </c>
    </row>
    <row r="9" spans="1:4" ht="18.75" customHeight="1">
      <c r="A9" s="85" t="s">
        <v>126</v>
      </c>
      <c r="B9" s="85" t="s">
        <v>57</v>
      </c>
      <c r="C9" s="86">
        <f>C10+C11+C12+C13+C14</f>
        <v>29863.899999999998</v>
      </c>
      <c r="D9" s="86">
        <f>D10+D11+D12+D13+D14</f>
        <v>29664.8</v>
      </c>
    </row>
    <row r="10" spans="1:4" ht="47.25">
      <c r="A10" s="4" t="s">
        <v>7</v>
      </c>
      <c r="B10" s="47" t="s">
        <v>8</v>
      </c>
      <c r="C10" s="46">
        <v>1529.3</v>
      </c>
      <c r="D10" s="46">
        <v>1529.3</v>
      </c>
    </row>
    <row r="11" spans="1:4" ht="63">
      <c r="A11" s="4" t="s">
        <v>12</v>
      </c>
      <c r="B11" s="47" t="s">
        <v>13</v>
      </c>
      <c r="C11" s="46">
        <v>5136</v>
      </c>
      <c r="D11" s="46">
        <v>5129.5</v>
      </c>
    </row>
    <row r="12" spans="1:4" ht="62.25" customHeight="1">
      <c r="A12" s="4" t="s">
        <v>18</v>
      </c>
      <c r="B12" s="47" t="s">
        <v>19</v>
      </c>
      <c r="C12" s="46">
        <v>22990.5</v>
      </c>
      <c r="D12" s="46">
        <v>22797.9</v>
      </c>
    </row>
    <row r="13" spans="1:4" ht="18.75" customHeight="1">
      <c r="A13" s="4" t="s">
        <v>20</v>
      </c>
      <c r="B13" s="47" t="s">
        <v>21</v>
      </c>
      <c r="C13" s="46">
        <v>0</v>
      </c>
      <c r="D13" s="46">
        <v>0</v>
      </c>
    </row>
    <row r="14" spans="1:4" ht="18.75" customHeight="1">
      <c r="A14" s="4" t="s">
        <v>24</v>
      </c>
      <c r="B14" s="47" t="s">
        <v>25</v>
      </c>
      <c r="C14" s="46">
        <v>208.1</v>
      </c>
      <c r="D14" s="46">
        <v>208.1</v>
      </c>
    </row>
    <row r="15" spans="1:4" ht="31.5">
      <c r="A15" s="3" t="s">
        <v>26</v>
      </c>
      <c r="B15" s="87" t="s">
        <v>27</v>
      </c>
      <c r="C15" s="86">
        <f>C16</f>
        <v>72</v>
      </c>
      <c r="D15" s="86">
        <f>D16</f>
        <v>71.9</v>
      </c>
    </row>
    <row r="16" spans="1:4" ht="47.25">
      <c r="A16" s="4" t="s">
        <v>198</v>
      </c>
      <c r="B16" s="47" t="s">
        <v>199</v>
      </c>
      <c r="C16" s="46">
        <v>72</v>
      </c>
      <c r="D16" s="46">
        <v>71.9</v>
      </c>
    </row>
    <row r="17" spans="1:4" ht="18.75" customHeight="1">
      <c r="A17" s="85" t="s">
        <v>28</v>
      </c>
      <c r="B17" s="87" t="s">
        <v>29</v>
      </c>
      <c r="C17" s="86">
        <f>C18+C19</f>
        <v>349.8</v>
      </c>
      <c r="D17" s="86">
        <f>D18+D19</f>
        <v>349.7</v>
      </c>
    </row>
    <row r="18" spans="1:4" ht="18.75" customHeight="1">
      <c r="A18" s="5" t="s">
        <v>30</v>
      </c>
      <c r="B18" s="47" t="s">
        <v>31</v>
      </c>
      <c r="C18" s="46">
        <v>310.8</v>
      </c>
      <c r="D18" s="46">
        <v>310.7</v>
      </c>
    </row>
    <row r="19" spans="1:4" ht="18.75" customHeight="1">
      <c r="A19" s="49" t="s">
        <v>280</v>
      </c>
      <c r="B19" s="50" t="s">
        <v>281</v>
      </c>
      <c r="C19" s="46">
        <v>39</v>
      </c>
      <c r="D19" s="46">
        <v>39</v>
      </c>
    </row>
    <row r="20" spans="1:4" ht="18.75" customHeight="1">
      <c r="A20" s="3" t="s">
        <v>32</v>
      </c>
      <c r="B20" s="87" t="s">
        <v>33</v>
      </c>
      <c r="C20" s="86">
        <f>C21</f>
        <v>48236</v>
      </c>
      <c r="D20" s="86">
        <f>D21</f>
        <v>48234.3</v>
      </c>
    </row>
    <row r="21" spans="1:4" ht="18.75" customHeight="1">
      <c r="A21" s="4" t="s">
        <v>78</v>
      </c>
      <c r="B21" s="47" t="s">
        <v>34</v>
      </c>
      <c r="C21" s="46">
        <v>48236</v>
      </c>
      <c r="D21" s="46">
        <v>48234.3</v>
      </c>
    </row>
    <row r="22" spans="1:4" ht="18.75" customHeight="1">
      <c r="A22" s="125" t="s">
        <v>165</v>
      </c>
      <c r="B22" s="87" t="s">
        <v>166</v>
      </c>
      <c r="C22" s="86">
        <f>C23</f>
        <v>135</v>
      </c>
      <c r="D22" s="86">
        <f>D23</f>
        <v>135</v>
      </c>
    </row>
    <row r="23" spans="1:4" ht="18.75" customHeight="1">
      <c r="A23" s="84" t="s">
        <v>168</v>
      </c>
      <c r="B23" s="47" t="s">
        <v>169</v>
      </c>
      <c r="C23" s="46">
        <v>135</v>
      </c>
      <c r="D23" s="46">
        <v>135</v>
      </c>
    </row>
    <row r="24" spans="1:4" ht="18.75" customHeight="1">
      <c r="A24" s="3" t="s">
        <v>35</v>
      </c>
      <c r="B24" s="87" t="s">
        <v>36</v>
      </c>
      <c r="C24" s="86">
        <f>C25+C26</f>
        <v>2311.2999999999997</v>
      </c>
      <c r="D24" s="86">
        <f>D25+D26</f>
        <v>2311.2</v>
      </c>
    </row>
    <row r="25" spans="1:4" ht="31.5">
      <c r="A25" s="84" t="s">
        <v>110</v>
      </c>
      <c r="B25" s="47" t="s">
        <v>109</v>
      </c>
      <c r="C25" s="46">
        <v>110.1</v>
      </c>
      <c r="D25" s="46">
        <v>110.1</v>
      </c>
    </row>
    <row r="26" spans="1:4" ht="15.75">
      <c r="A26" s="84" t="s">
        <v>129</v>
      </c>
      <c r="B26" s="47" t="s">
        <v>130</v>
      </c>
      <c r="C26" s="46">
        <v>2201.2</v>
      </c>
      <c r="D26" s="46">
        <v>2201.1</v>
      </c>
    </row>
    <row r="27" spans="1:4" ht="18.75" customHeight="1">
      <c r="A27" s="3" t="s">
        <v>37</v>
      </c>
      <c r="B27" s="87" t="s">
        <v>38</v>
      </c>
      <c r="C27" s="86">
        <f>C28</f>
        <v>4516.5</v>
      </c>
      <c r="D27" s="86">
        <f>D28</f>
        <v>4516.2</v>
      </c>
    </row>
    <row r="28" spans="1:4" ht="18.75" customHeight="1">
      <c r="A28" s="4" t="s">
        <v>39</v>
      </c>
      <c r="B28" s="47" t="s">
        <v>40</v>
      </c>
      <c r="C28" s="46">
        <v>4516.5</v>
      </c>
      <c r="D28" s="46">
        <v>4516.2</v>
      </c>
    </row>
    <row r="29" spans="1:4" ht="18.75" customHeight="1">
      <c r="A29" s="3" t="s">
        <v>41</v>
      </c>
      <c r="B29" s="87" t="s">
        <v>42</v>
      </c>
      <c r="C29" s="86">
        <f>C30+C31+C32</f>
        <v>14213.7</v>
      </c>
      <c r="D29" s="86">
        <f>D30+D31+D32</f>
        <v>13233.7</v>
      </c>
    </row>
    <row r="30" spans="1:4" ht="18.75" customHeight="1">
      <c r="A30" s="4" t="s">
        <v>136</v>
      </c>
      <c r="B30" s="47" t="s">
        <v>137</v>
      </c>
      <c r="C30" s="46">
        <v>274</v>
      </c>
      <c r="D30" s="46">
        <v>273.6</v>
      </c>
    </row>
    <row r="31" spans="1:4" ht="18.75" customHeight="1">
      <c r="A31" s="4" t="s">
        <v>196</v>
      </c>
      <c r="B31" s="47" t="s">
        <v>197</v>
      </c>
      <c r="C31" s="46">
        <v>175.6</v>
      </c>
      <c r="D31" s="46">
        <v>175.4</v>
      </c>
    </row>
    <row r="32" spans="1:4" ht="18.75" customHeight="1">
      <c r="A32" s="4" t="s">
        <v>43</v>
      </c>
      <c r="B32" s="47" t="s">
        <v>44</v>
      </c>
      <c r="C32" s="46">
        <v>13764.1</v>
      </c>
      <c r="D32" s="46">
        <v>12784.7</v>
      </c>
    </row>
    <row r="33" spans="1:4" ht="18.75" customHeight="1">
      <c r="A33" s="3" t="s">
        <v>45</v>
      </c>
      <c r="B33" s="87" t="s">
        <v>46</v>
      </c>
      <c r="C33" s="86">
        <f>C34</f>
        <v>1826.2</v>
      </c>
      <c r="D33" s="86">
        <f>D34</f>
        <v>1826.1</v>
      </c>
    </row>
    <row r="34" spans="1:4" ht="18.75" customHeight="1">
      <c r="A34" s="4" t="s">
        <v>47</v>
      </c>
      <c r="B34" s="47" t="s">
        <v>48</v>
      </c>
      <c r="C34" s="46">
        <v>1826.2</v>
      </c>
      <c r="D34" s="46">
        <v>1826.1</v>
      </c>
    </row>
    <row r="35" spans="1:4" ht="18.75" customHeight="1">
      <c r="A35" s="85" t="s">
        <v>49</v>
      </c>
      <c r="B35" s="87" t="s">
        <v>50</v>
      </c>
      <c r="C35" s="86">
        <f>C36</f>
        <v>3304</v>
      </c>
      <c r="D35" s="86">
        <f>D36</f>
        <v>3304</v>
      </c>
    </row>
    <row r="36" spans="1:4" ht="18.75" customHeight="1">
      <c r="A36" s="4" t="s">
        <v>51</v>
      </c>
      <c r="B36" s="47" t="s">
        <v>52</v>
      </c>
      <c r="C36" s="46">
        <v>3304</v>
      </c>
      <c r="D36" s="46">
        <v>3304</v>
      </c>
    </row>
    <row r="37" spans="1:4" ht="18.75" customHeight="1">
      <c r="A37" s="123" t="s">
        <v>283</v>
      </c>
      <c r="B37" s="88"/>
      <c r="C37" s="86">
        <f>C9+C15+C17+C20+C22+C24+C27+C29+C33+C35</f>
        <v>104828.4</v>
      </c>
      <c r="D37" s="86">
        <f>D9+D15+D17+D20+D22+D24+D27+D29+D33+D35</f>
        <v>103646.90000000001</v>
      </c>
    </row>
  </sheetData>
  <sheetProtection/>
  <mergeCells count="5">
    <mergeCell ref="A2:C2"/>
    <mergeCell ref="A3:C3"/>
    <mergeCell ref="A6:C6"/>
    <mergeCell ref="A4:C4"/>
    <mergeCell ref="A5:D5"/>
  </mergeCells>
  <printOptions/>
  <pageMargins left="0.7" right="0.7" top="0.75" bottom="0.75" header="0.3" footer="0.3"/>
  <pageSetup fitToWidth="0" fitToHeight="1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Урицк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OlgaD</cp:lastModifiedBy>
  <cp:lastPrinted>2023-04-11T09:13:13Z</cp:lastPrinted>
  <dcterms:created xsi:type="dcterms:W3CDTF">2012-10-25T12:21:27Z</dcterms:created>
  <dcterms:modified xsi:type="dcterms:W3CDTF">2023-04-11T09:13:43Z</dcterms:modified>
  <cp:category/>
  <cp:version/>
  <cp:contentType/>
  <cp:contentStatus/>
</cp:coreProperties>
</file>